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BOOST\Armenia\Control tables\"/>
    </mc:Choice>
  </mc:AlternateContent>
  <bookViews>
    <workbookView xWindow="2430" yWindow="-45" windowWidth="26370" windowHeight="12870" tabRatio="755"/>
  </bookViews>
  <sheets>
    <sheet name="By Economic Classification" sheetId="12" r:id="rId1"/>
    <sheet name="By Functional Classification" sheetId="11" r:id="rId2"/>
  </sheets>
  <calcPr calcId="152511"/>
</workbook>
</file>

<file path=xl/calcChain.xml><?xml version="1.0" encoding="utf-8"?>
<calcChain xmlns="http://schemas.openxmlformats.org/spreadsheetml/2006/main">
  <c r="U33" i="12" l="1"/>
  <c r="U17" i="11" l="1"/>
  <c r="K17" i="11"/>
  <c r="AE17" i="11" s="1"/>
  <c r="AC7" i="11"/>
  <c r="AD7" i="11"/>
  <c r="AE7" i="11"/>
  <c r="AC8" i="11"/>
  <c r="AD8" i="11"/>
  <c r="AE8" i="11"/>
  <c r="AC9" i="11"/>
  <c r="AD9" i="11"/>
  <c r="AE9" i="11"/>
  <c r="AC10" i="11"/>
  <c r="AD10" i="11"/>
  <c r="AE10" i="11"/>
  <c r="AC11" i="11"/>
  <c r="AD11" i="11"/>
  <c r="AE11" i="11"/>
  <c r="AC12" i="11"/>
  <c r="AD12" i="11"/>
  <c r="AE12" i="11"/>
  <c r="AC13" i="11"/>
  <c r="AD13" i="11"/>
  <c r="AE13" i="11"/>
  <c r="AC14" i="11"/>
  <c r="AD14" i="11"/>
  <c r="AE14" i="11"/>
  <c r="AC15" i="11"/>
  <c r="AD15" i="11"/>
  <c r="AE15" i="11"/>
  <c r="AC16" i="11"/>
  <c r="AD16" i="11"/>
  <c r="AE16" i="11"/>
  <c r="AD6" i="11"/>
  <c r="AE6" i="11"/>
  <c r="AD17" i="11"/>
  <c r="AD33" i="11"/>
  <c r="AE33" i="11"/>
  <c r="AD25" i="11"/>
  <c r="AD26" i="11"/>
  <c r="AD27" i="11"/>
  <c r="AD28" i="11"/>
  <c r="AD29" i="11"/>
  <c r="AD30" i="11"/>
  <c r="AD31" i="11"/>
  <c r="AD32" i="11"/>
  <c r="AD24" i="11"/>
  <c r="AE24" i="11"/>
  <c r="AD23" i="11"/>
  <c r="AE23" i="11"/>
  <c r="AD22" i="11"/>
  <c r="AE22" i="11"/>
  <c r="U17" i="12"/>
  <c r="C17" i="12"/>
  <c r="D17" i="12"/>
  <c r="E17" i="12"/>
  <c r="F17" i="12"/>
  <c r="G17" i="12"/>
  <c r="H17" i="12"/>
  <c r="I17" i="12"/>
  <c r="J17" i="12"/>
  <c r="K17" i="12"/>
  <c r="AE17" i="12" s="1"/>
  <c r="AE14" i="12"/>
  <c r="AD8" i="12"/>
  <c r="AE8" i="12"/>
  <c r="AD9" i="12"/>
  <c r="AE9" i="12"/>
  <c r="AD10" i="12"/>
  <c r="AE10" i="12"/>
  <c r="AD11" i="12"/>
  <c r="AE11" i="12"/>
  <c r="AD12" i="12"/>
  <c r="AE12" i="12"/>
  <c r="AD13" i="12"/>
  <c r="AE13" i="12"/>
  <c r="AD14" i="12"/>
  <c r="AD15" i="12"/>
  <c r="AE15" i="12"/>
  <c r="AD16" i="12"/>
  <c r="AE16" i="12"/>
  <c r="AE7" i="12"/>
  <c r="AE6" i="12"/>
  <c r="AD49" i="12"/>
  <c r="AE49" i="12"/>
  <c r="AB39" i="12"/>
  <c r="AC39" i="12"/>
  <c r="AD39" i="12"/>
  <c r="AE39" i="12"/>
  <c r="AB40" i="12"/>
  <c r="AC40" i="12"/>
  <c r="AD40" i="12"/>
  <c r="AE40" i="12"/>
  <c r="AB41" i="12"/>
  <c r="AC41" i="12"/>
  <c r="AD41" i="12"/>
  <c r="AE41" i="12"/>
  <c r="AB42" i="12"/>
  <c r="AC42" i="12"/>
  <c r="AD42" i="12"/>
  <c r="AE42" i="12"/>
  <c r="AB43" i="12"/>
  <c r="AC43" i="12"/>
  <c r="AD43" i="12"/>
  <c r="AE43" i="12"/>
  <c r="AB44" i="12"/>
  <c r="AC44" i="12"/>
  <c r="AD44" i="12"/>
  <c r="AE44" i="12"/>
  <c r="AB45" i="12"/>
  <c r="AC45" i="12"/>
  <c r="AD45" i="12"/>
  <c r="AE45" i="12"/>
  <c r="AB46" i="12"/>
  <c r="AC46" i="12"/>
  <c r="AD46" i="12"/>
  <c r="AE46" i="12"/>
  <c r="AB47" i="12"/>
  <c r="AC47" i="12"/>
  <c r="AD47" i="12"/>
  <c r="AE47" i="12"/>
  <c r="AB48" i="12"/>
  <c r="AC48" i="12"/>
  <c r="AD48" i="12"/>
  <c r="AE48" i="12"/>
  <c r="AD38" i="12"/>
  <c r="AE38" i="12"/>
  <c r="AD33" i="12"/>
  <c r="AE33" i="12"/>
  <c r="AC24" i="12"/>
  <c r="AD24" i="12"/>
  <c r="AE24" i="12"/>
  <c r="AC25" i="12"/>
  <c r="AD25" i="12"/>
  <c r="AE25" i="12"/>
  <c r="AC26" i="12"/>
  <c r="AD26" i="12"/>
  <c r="AE26" i="12"/>
  <c r="AC27" i="12"/>
  <c r="AD27" i="12"/>
  <c r="AE27" i="12"/>
  <c r="AC28" i="12"/>
  <c r="AD28" i="12"/>
  <c r="AE28" i="12"/>
  <c r="AC29" i="12"/>
  <c r="AD29" i="12"/>
  <c r="AE29" i="12"/>
  <c r="AC30" i="12"/>
  <c r="AD30" i="12"/>
  <c r="AE30" i="12"/>
  <c r="AC31" i="12"/>
  <c r="AD31" i="12"/>
  <c r="AE31" i="12"/>
  <c r="AC32" i="12"/>
  <c r="AD32" i="12"/>
  <c r="AE32" i="12"/>
  <c r="AD23" i="12"/>
  <c r="AE23" i="12"/>
  <c r="AC8" i="12"/>
  <c r="AC9" i="12"/>
  <c r="AC10" i="12"/>
  <c r="AC11" i="12"/>
  <c r="AC12" i="12"/>
  <c r="AC13" i="12"/>
  <c r="AC14" i="12"/>
  <c r="AC15" i="12"/>
  <c r="AC16" i="12"/>
  <c r="AD7" i="12"/>
  <c r="AD6" i="12"/>
  <c r="AD22" i="12"/>
  <c r="AE22" i="12"/>
  <c r="AD17" i="12" l="1"/>
  <c r="AC33" i="12" l="1"/>
  <c r="AB14" i="12"/>
  <c r="AC7" i="12" l="1"/>
  <c r="AC33" i="11" l="1"/>
  <c r="AB33" i="11"/>
  <c r="AA33" i="11"/>
  <c r="Z33" i="11"/>
  <c r="Y33" i="11"/>
  <c r="X33" i="11"/>
  <c r="AE32" i="11"/>
  <c r="AC32" i="11"/>
  <c r="AB32" i="11"/>
  <c r="AA32" i="11"/>
  <c r="Z32" i="11"/>
  <c r="Y32" i="11"/>
  <c r="X32" i="11"/>
  <c r="W32" i="11"/>
  <c r="AE31" i="11"/>
  <c r="AC31" i="11"/>
  <c r="AB31" i="11"/>
  <c r="AA31" i="11"/>
  <c r="Z31" i="11"/>
  <c r="Y31" i="11"/>
  <c r="X31" i="11"/>
  <c r="W31" i="11"/>
  <c r="AE30" i="11"/>
  <c r="AC30" i="11"/>
  <c r="AB30" i="11"/>
  <c r="AA30" i="11"/>
  <c r="Z30" i="11"/>
  <c r="Y30" i="11"/>
  <c r="X30" i="11"/>
  <c r="W30" i="11"/>
  <c r="AE29" i="11"/>
  <c r="AC29" i="11"/>
  <c r="AB29" i="11"/>
  <c r="AA29" i="11"/>
  <c r="Z29" i="11"/>
  <c r="Y29" i="11"/>
  <c r="X29" i="11"/>
  <c r="W29" i="11"/>
  <c r="AE28" i="11"/>
  <c r="AC28" i="11"/>
  <c r="AB28" i="11"/>
  <c r="AA28" i="11"/>
  <c r="Z28" i="11"/>
  <c r="Y28" i="11"/>
  <c r="X28" i="11"/>
  <c r="W28" i="11"/>
  <c r="AE27" i="11"/>
  <c r="AC27" i="11"/>
  <c r="AB27" i="11"/>
  <c r="AA27" i="11"/>
  <c r="Z27" i="11"/>
  <c r="Y27" i="11"/>
  <c r="X27" i="11"/>
  <c r="W27" i="11"/>
  <c r="AE26" i="11"/>
  <c r="AC26" i="11"/>
  <c r="AB26" i="11"/>
  <c r="AA26" i="11"/>
  <c r="Z26" i="11"/>
  <c r="Y26" i="11"/>
  <c r="X26" i="11"/>
  <c r="W26" i="11"/>
  <c r="AE25" i="11"/>
  <c r="AC25" i="11"/>
  <c r="AB25" i="11"/>
  <c r="AA25" i="11"/>
  <c r="Z25" i="11"/>
  <c r="Y25" i="11"/>
  <c r="X25" i="11"/>
  <c r="W25" i="11"/>
  <c r="AC24" i="11"/>
  <c r="AB24" i="11"/>
  <c r="AA24" i="11"/>
  <c r="Z24" i="11"/>
  <c r="Y24" i="11"/>
  <c r="X24" i="11"/>
  <c r="W24" i="11"/>
  <c r="AC23" i="11"/>
  <c r="AB23" i="11"/>
  <c r="AA23" i="11"/>
  <c r="Z23" i="11"/>
  <c r="Y23" i="11"/>
  <c r="X23" i="11"/>
  <c r="W23" i="11"/>
  <c r="AC22" i="11"/>
  <c r="AB22" i="11"/>
  <c r="AA22" i="11"/>
  <c r="Z22" i="11"/>
  <c r="Y22" i="11"/>
  <c r="X22" i="11"/>
  <c r="W22" i="11"/>
  <c r="W33" i="11" l="1"/>
  <c r="AC17" i="11"/>
  <c r="X38" i="12"/>
  <c r="Y38" i="12"/>
  <c r="Z38" i="12"/>
  <c r="AA38" i="12"/>
  <c r="AB38" i="12"/>
  <c r="AC38" i="12"/>
  <c r="X39" i="12"/>
  <c r="Y39" i="12"/>
  <c r="Z39" i="12"/>
  <c r="AA39" i="12"/>
  <c r="X40" i="12"/>
  <c r="Y40" i="12"/>
  <c r="Z40" i="12"/>
  <c r="AA40" i="12"/>
  <c r="X41" i="12"/>
  <c r="Y41" i="12"/>
  <c r="Z41" i="12"/>
  <c r="AA41" i="12"/>
  <c r="X42" i="12"/>
  <c r="Y42" i="12"/>
  <c r="Z42" i="12"/>
  <c r="AA42" i="12"/>
  <c r="X43" i="12"/>
  <c r="Y43" i="12"/>
  <c r="Z43" i="12"/>
  <c r="AA43" i="12"/>
  <c r="X44" i="12"/>
  <c r="Y44" i="12"/>
  <c r="Z44" i="12"/>
  <c r="AA44" i="12"/>
  <c r="X45" i="12"/>
  <c r="Y45" i="12"/>
  <c r="Z45" i="12"/>
  <c r="AA45" i="12"/>
  <c r="X46" i="12"/>
  <c r="Y46" i="12"/>
  <c r="Z46" i="12"/>
  <c r="AA46" i="12"/>
  <c r="X47" i="12"/>
  <c r="Y47" i="12"/>
  <c r="Z47" i="12"/>
  <c r="AA47" i="12"/>
  <c r="X48" i="12"/>
  <c r="Y48" i="12"/>
  <c r="Z48" i="12"/>
  <c r="AA48" i="12"/>
  <c r="W39" i="12"/>
  <c r="W40" i="12"/>
  <c r="W41" i="12"/>
  <c r="W42" i="12"/>
  <c r="W43" i="12"/>
  <c r="W44" i="12"/>
  <c r="W45" i="12"/>
  <c r="W46" i="12"/>
  <c r="W47" i="12"/>
  <c r="W48" i="12"/>
  <c r="O49" i="12" l="1"/>
  <c r="M17" i="11"/>
  <c r="M49" i="12"/>
  <c r="M17" i="12"/>
  <c r="N49" i="12"/>
  <c r="N17" i="12"/>
  <c r="O33" i="12"/>
  <c r="P33" i="12"/>
  <c r="Q33" i="12"/>
  <c r="R33" i="12"/>
  <c r="S49" i="12"/>
  <c r="P49" i="12" l="1"/>
  <c r="Z49" i="12" s="1"/>
  <c r="N17" i="11" l="1"/>
  <c r="R49" i="12"/>
  <c r="Q49" i="12"/>
  <c r="W23" i="12"/>
  <c r="X23" i="12"/>
  <c r="Y23" i="12"/>
  <c r="Z23" i="12"/>
  <c r="AA23" i="12"/>
  <c r="AB23" i="12"/>
  <c r="AC23" i="12"/>
  <c r="W24" i="12"/>
  <c r="X24" i="12"/>
  <c r="Y24" i="12"/>
  <c r="Z24" i="12"/>
  <c r="AA24" i="12"/>
  <c r="AB24" i="12"/>
  <c r="W25" i="12"/>
  <c r="X25" i="12"/>
  <c r="Y25" i="12"/>
  <c r="Z25" i="12"/>
  <c r="AA25" i="12"/>
  <c r="AB25" i="12"/>
  <c r="W26" i="12"/>
  <c r="X26" i="12"/>
  <c r="Y26" i="12"/>
  <c r="Z26" i="12"/>
  <c r="AA26" i="12"/>
  <c r="AB26" i="12"/>
  <c r="W27" i="12"/>
  <c r="X27" i="12"/>
  <c r="Y27" i="12"/>
  <c r="Z27" i="12"/>
  <c r="AA27" i="12"/>
  <c r="AB27" i="12"/>
  <c r="W28" i="12"/>
  <c r="X28" i="12"/>
  <c r="Y28" i="12"/>
  <c r="Z28" i="12"/>
  <c r="AA28" i="12"/>
  <c r="AB28" i="12"/>
  <c r="W29" i="12"/>
  <c r="X29" i="12"/>
  <c r="Y29" i="12"/>
  <c r="Z29" i="12"/>
  <c r="AA29" i="12"/>
  <c r="AB29" i="12"/>
  <c r="W30" i="12"/>
  <c r="X30" i="12"/>
  <c r="Y30" i="12"/>
  <c r="Z30" i="12"/>
  <c r="AA30" i="12"/>
  <c r="AB30" i="12"/>
  <c r="W31" i="12"/>
  <c r="X31" i="12"/>
  <c r="Y31" i="12"/>
  <c r="Z31" i="12"/>
  <c r="AA31" i="12"/>
  <c r="AB31" i="12"/>
  <c r="W32" i="12"/>
  <c r="X32" i="12"/>
  <c r="Y32" i="12"/>
  <c r="Z32" i="12"/>
  <c r="AA32" i="12"/>
  <c r="AB32" i="12"/>
  <c r="X22" i="12"/>
  <c r="Y22" i="12"/>
  <c r="Z22" i="12"/>
  <c r="AA22" i="12"/>
  <c r="AB22" i="12"/>
  <c r="AC22" i="12"/>
  <c r="V22" i="12"/>
  <c r="W22" i="12"/>
  <c r="Z15" i="12"/>
  <c r="AC49" i="12" l="1"/>
  <c r="Z11" i="12"/>
  <c r="Z13" i="12"/>
  <c r="W38" i="12"/>
  <c r="Z16" i="12"/>
  <c r="AA7" i="12"/>
  <c r="AA9" i="12"/>
  <c r="AA13" i="12"/>
  <c r="AA14" i="12"/>
  <c r="AA15" i="12"/>
  <c r="AB15" i="12"/>
  <c r="AB7" i="12"/>
  <c r="AB11" i="12"/>
  <c r="AB13" i="12"/>
  <c r="AB16" i="12"/>
  <c r="Z7" i="11"/>
  <c r="AB11" i="11"/>
  <c r="Y12" i="11"/>
  <c r="AA13" i="11"/>
  <c r="AB14" i="11"/>
  <c r="X6" i="11"/>
  <c r="W7" i="12"/>
  <c r="X7" i="12"/>
  <c r="Y7" i="12"/>
  <c r="Z7" i="12"/>
  <c r="W8" i="12"/>
  <c r="X8" i="12"/>
  <c r="Y8" i="12"/>
  <c r="Z8" i="12"/>
  <c r="AA8" i="12"/>
  <c r="AB8" i="12"/>
  <c r="W9" i="12"/>
  <c r="X9" i="12"/>
  <c r="Y9" i="12"/>
  <c r="Z9" i="12"/>
  <c r="AB9" i="12"/>
  <c r="W10" i="12"/>
  <c r="X10" i="12"/>
  <c r="Y10" i="12"/>
  <c r="Z10" i="12"/>
  <c r="AA10" i="12"/>
  <c r="AB10" i="12"/>
  <c r="W11" i="12"/>
  <c r="X11" i="12"/>
  <c r="Y11" i="12"/>
  <c r="AA11" i="12"/>
  <c r="W12" i="12"/>
  <c r="X12" i="12"/>
  <c r="Y12" i="12"/>
  <c r="Z12" i="12"/>
  <c r="AA12" i="12"/>
  <c r="AB12" i="12"/>
  <c r="W13" i="12"/>
  <c r="X13" i="12"/>
  <c r="Y13" i="12"/>
  <c r="W14" i="12"/>
  <c r="X14" i="12"/>
  <c r="Y14" i="12"/>
  <c r="W15" i="12"/>
  <c r="X15" i="12"/>
  <c r="Y15" i="12"/>
  <c r="W16" i="12"/>
  <c r="X16" i="12"/>
  <c r="Y16" i="12"/>
  <c r="AA16" i="12"/>
  <c r="X6" i="12"/>
  <c r="Y6" i="12"/>
  <c r="Z6" i="12"/>
  <c r="AB6" i="12"/>
  <c r="AC6" i="12"/>
  <c r="W6" i="12"/>
  <c r="W14" i="11"/>
  <c r="X14" i="11"/>
  <c r="Y14" i="11"/>
  <c r="Z14" i="11"/>
  <c r="AA14" i="11"/>
  <c r="W15" i="11"/>
  <c r="X15" i="11"/>
  <c r="Y15" i="11"/>
  <c r="Z15" i="11"/>
  <c r="AA15" i="11"/>
  <c r="AB15" i="11"/>
  <c r="W16" i="11"/>
  <c r="X16" i="11"/>
  <c r="Y16" i="11"/>
  <c r="Z16" i="11"/>
  <c r="AA16" i="11"/>
  <c r="AB16" i="11"/>
  <c r="W7" i="11"/>
  <c r="X7" i="11"/>
  <c r="Y7" i="11"/>
  <c r="AA7" i="11"/>
  <c r="AB7" i="11"/>
  <c r="W8" i="11"/>
  <c r="X8" i="11"/>
  <c r="Y8" i="11"/>
  <c r="Z8" i="11"/>
  <c r="AA8" i="11"/>
  <c r="AB8" i="11"/>
  <c r="W9" i="11"/>
  <c r="X9" i="11"/>
  <c r="Y9" i="11"/>
  <c r="Z9" i="11"/>
  <c r="AA9" i="11"/>
  <c r="AB9" i="11"/>
  <c r="W10" i="11"/>
  <c r="X10" i="11"/>
  <c r="Y10" i="11"/>
  <c r="Z10" i="11"/>
  <c r="AA10" i="11"/>
  <c r="AB10" i="11"/>
  <c r="W11" i="11"/>
  <c r="X11" i="11"/>
  <c r="Y11" i="11"/>
  <c r="Z11" i="11"/>
  <c r="AA11" i="11"/>
  <c r="W12" i="11"/>
  <c r="X12" i="11"/>
  <c r="Z12" i="11"/>
  <c r="AA12" i="11"/>
  <c r="AB12" i="11"/>
  <c r="W13" i="11"/>
  <c r="X13" i="11"/>
  <c r="Y13" i="11"/>
  <c r="Z13" i="11"/>
  <c r="AB13" i="11"/>
  <c r="Y6" i="11"/>
  <c r="Z6" i="11"/>
  <c r="AA6" i="11"/>
  <c r="AB6" i="11"/>
  <c r="AC6" i="11"/>
  <c r="W6" i="11"/>
  <c r="AB49" i="12"/>
  <c r="AB33" i="12"/>
  <c r="AB17" i="11"/>
  <c r="AA17" i="11"/>
  <c r="AA49" i="12"/>
  <c r="AA33" i="12"/>
  <c r="AA17" i="12"/>
  <c r="AC17" i="12"/>
  <c r="Y49" i="12"/>
  <c r="X49" i="12"/>
  <c r="W49" i="12"/>
  <c r="Z33" i="12"/>
  <c r="Y33" i="12"/>
  <c r="X33" i="12"/>
  <c r="W33" i="12"/>
  <c r="V33" i="12"/>
  <c r="Y17" i="12"/>
  <c r="X17" i="12"/>
  <c r="W17" i="12"/>
  <c r="X17" i="11"/>
  <c r="Z17" i="11"/>
  <c r="Y17" i="11"/>
  <c r="W17" i="11"/>
  <c r="AA6" i="12" l="1"/>
  <c r="AB17" i="12"/>
  <c r="Z17" i="12"/>
  <c r="Z14" i="12"/>
</calcChain>
</file>

<file path=xl/comments1.xml><?xml version="1.0" encoding="utf-8"?>
<comments xmlns="http://schemas.openxmlformats.org/spreadsheetml/2006/main">
  <authors>
    <author>wb402468</author>
  </authors>
  <commentList>
    <comment ref="M5" authorId="0" shapeId="0">
      <text>
        <r>
          <rPr>
            <b/>
            <sz val="9"/>
            <color indexed="81"/>
            <rFont val="Tahoma"/>
            <family val="2"/>
          </rPr>
          <t xml:space="preserve">Irina Capita: 2006 and 2007 years can not be checked with the MoF of RA budget execution reports,  because of different budget formulation (GFS-1986) used before 2008 and the one (GFS-2011) used for BOOST compiling </t>
        </r>
      </text>
    </comment>
  </commentList>
</comments>
</file>

<file path=xl/comments2.xml><?xml version="1.0" encoding="utf-8"?>
<comments xmlns="http://schemas.openxmlformats.org/spreadsheetml/2006/main">
  <authors>
    <author>wb402468</author>
  </authors>
  <commentList>
    <comment ref="M5" authorId="0" shapeId="0">
      <text>
        <r>
          <rPr>
            <b/>
            <sz val="9"/>
            <color indexed="81"/>
            <rFont val="Tahoma"/>
            <family val="2"/>
          </rPr>
          <t xml:space="preserve">Irina Capita: 2006 and 2007 years can not be checked with the MoF of RA budget execution reports,  because of different budget formulation (GFS-1986) used before 2008 and the one (GFS-2011) used for BOOST compiling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<sst xmlns="http://schemas.openxmlformats.org/spreadsheetml/2006/main" count="684" uniqueCount="35">
  <si>
    <t>Central Government</t>
  </si>
  <si>
    <t>Total</t>
  </si>
  <si>
    <t>(a) From BOOST</t>
  </si>
  <si>
    <t>Difference (a) - (b)</t>
  </si>
  <si>
    <t>Local Government</t>
  </si>
  <si>
    <t>Consolidated General Government</t>
  </si>
  <si>
    <t>(b) From MOF</t>
  </si>
  <si>
    <t>1 General public services</t>
  </si>
  <si>
    <t>Function</t>
  </si>
  <si>
    <t>Economic Category</t>
  </si>
  <si>
    <t>Subsidies</t>
  </si>
  <si>
    <t>2 Defence</t>
  </si>
  <si>
    <t>3 Public order, security and judicial work</t>
  </si>
  <si>
    <t>4 Economic relations</t>
  </si>
  <si>
    <t>5 Environmental protection</t>
  </si>
  <si>
    <t>6 House-building and public utilities</t>
  </si>
  <si>
    <t>7 Healthcare</t>
  </si>
  <si>
    <t>8 Recreation, culture and religion</t>
  </si>
  <si>
    <t>9 Education</t>
  </si>
  <si>
    <t>10 Social security</t>
  </si>
  <si>
    <t>11 Reserve funds not covered by main divisions</t>
  </si>
  <si>
    <t xml:space="preserve">Economic Category </t>
  </si>
  <si>
    <t>Payment for labor</t>
  </si>
  <si>
    <t>Acquisition of services and goods</t>
  </si>
  <si>
    <t>Interest payments</t>
  </si>
  <si>
    <t>Grants</t>
  </si>
  <si>
    <t>Social allowances and pensions</t>
  </si>
  <si>
    <t>Other costs</t>
  </si>
  <si>
    <t>Fixed assets</t>
  </si>
  <si>
    <t>Reserves</t>
  </si>
  <si>
    <t>Non-produced assets</t>
  </si>
  <si>
    <t>Receipts from alienation of non-financial assets</t>
  </si>
  <si>
    <t>n/a</t>
  </si>
  <si>
    <t>Armenia Budget Execution by Economic Classification</t>
  </si>
  <si>
    <t>Armenia Budget Execution by Functional Classification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</si>
</sst>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0"/>
      <name val="Arial"/>
      <family val="2"/>
    </font>
    <font>
      <sz val="10"/>
      <color indexed="8"/>
      <name val="Times New Roman"/>
      <family val="2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name val="Arial"/>
      <family val="2"/>
    </font>
    <font>
      <b/>
      <sz val="10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7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3" fillId="0" borderId="1" xfId="1" applyFont="1" applyBorder="1"/>
    <xf numFmtId="0" fontId="3" fillId="0" borderId="0" xfId="1" applyFont="1"/>
    <xf numFmtId="0" fontId="3" fillId="0" borderId="2" xfId="1" applyFont="1" applyBorder="1"/>
    <xf numFmtId="0" fontId="3" fillId="0" borderId="2" xfId="1" applyFont="1" applyBorder="1" applyAlignment="1">
      <alignment horizontal="center"/>
    </xf>
    <xf numFmtId="0" fontId="3" fillId="0" borderId="0" xfId="1" applyFont="1" applyBorder="1"/>
    <xf numFmtId="0" fontId="3" fillId="0" borderId="0" xfId="1" applyFont="1" applyBorder="1" applyAlignment="1">
      <alignment horizontal="center"/>
    </xf>
    <xf numFmtId="3" fontId="3" fillId="0" borderId="3" xfId="1" applyNumberFormat="1" applyFont="1" applyBorder="1" applyAlignment="1">
      <alignment horizontal="right"/>
    </xf>
    <xf numFmtId="3" fontId="3" fillId="0" borderId="0" xfId="1" applyNumberFormat="1" applyFont="1" applyAlignment="1">
      <alignment horizontal="right"/>
    </xf>
    <xf numFmtId="0" fontId="3" fillId="0" borderId="1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1" fillId="0" borderId="0" xfId="1" applyAlignment="1">
      <alignment horizontal="left"/>
    </xf>
    <xf numFmtId="10" fontId="1" fillId="0" borderId="0" xfId="1" applyNumberFormat="1" applyAlignment="1">
      <alignment horizontal="right"/>
    </xf>
    <xf numFmtId="10" fontId="3" fillId="0" borderId="4" xfId="1" applyNumberFormat="1" applyFont="1" applyBorder="1" applyAlignment="1">
      <alignment horizontal="right"/>
    </xf>
    <xf numFmtId="3" fontId="1" fillId="0" borderId="4" xfId="1" applyNumberFormat="1" applyBorder="1" applyAlignment="1">
      <alignment horizontal="right"/>
    </xf>
    <xf numFmtId="3" fontId="3" fillId="0" borderId="4" xfId="1" applyNumberFormat="1" applyFont="1" applyBorder="1" applyAlignment="1">
      <alignment horizontal="right"/>
    </xf>
    <xf numFmtId="0" fontId="4" fillId="0" borderId="0" xfId="1" applyFont="1" applyBorder="1" applyAlignment="1">
      <alignment horizontal="left"/>
    </xf>
    <xf numFmtId="3" fontId="4" fillId="0" borderId="0" xfId="1" applyNumberFormat="1" applyFont="1" applyBorder="1" applyAlignment="1">
      <alignment horizontal="right"/>
    </xf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3" fontId="4" fillId="0" borderId="0" xfId="1" applyNumberFormat="1" applyFont="1"/>
    <xf numFmtId="3" fontId="1" fillId="0" borderId="0" xfId="1" applyNumberFormat="1"/>
    <xf numFmtId="3" fontId="3" fillId="0" borderId="4" xfId="1" applyNumberFormat="1" applyFont="1" applyFill="1" applyBorder="1" applyAlignment="1">
      <alignment horizontal="right"/>
    </xf>
    <xf numFmtId="164" fontId="6" fillId="0" borderId="4" xfId="0" applyNumberFormat="1" applyFont="1" applyFill="1" applyBorder="1" applyAlignment="1">
      <alignment horizontal="right"/>
    </xf>
    <xf numFmtId="3" fontId="3" fillId="0" borderId="4" xfId="1" applyNumberFormat="1" applyFont="1" applyFill="1" applyBorder="1"/>
    <xf numFmtId="4" fontId="1" fillId="0" borderId="0" xfId="1" applyNumberFormat="1" applyFill="1"/>
    <xf numFmtId="0" fontId="1" fillId="0" borderId="0" xfId="1" applyFill="1" applyAlignment="1">
      <alignment horizontal="left"/>
    </xf>
    <xf numFmtId="0" fontId="1" fillId="0" borderId="0" xfId="1" applyFill="1"/>
    <xf numFmtId="4" fontId="5" fillId="0" borderId="0" xfId="0" applyNumberFormat="1" applyFont="1" applyFill="1"/>
    <xf numFmtId="3" fontId="1" fillId="0" borderId="0" xfId="1" applyNumberFormat="1" applyFill="1"/>
    <xf numFmtId="0" fontId="4" fillId="0" borderId="0" xfId="1" applyFont="1" applyAlignment="1">
      <alignment horizontal="right"/>
    </xf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164" fontId="10" fillId="0" borderId="4" xfId="2" applyNumberFormat="1" applyFont="1" applyBorder="1"/>
    <xf numFmtId="3" fontId="3" fillId="0" borderId="4" xfId="1" applyNumberFormat="1" applyFont="1" applyBorder="1" applyAlignment="1">
      <alignment horizontal="left"/>
    </xf>
    <xf numFmtId="3" fontId="1" fillId="0" borderId="0" xfId="1" applyNumberFormat="1" applyBorder="1" applyAlignment="1">
      <alignment horizontal="right"/>
    </xf>
    <xf numFmtId="4" fontId="1" fillId="0" borderId="0" xfId="1" applyNumberFormat="1"/>
    <xf numFmtId="3" fontId="3" fillId="0" borderId="4" xfId="1" applyNumberFormat="1" applyFont="1" applyFill="1" applyBorder="1" applyAlignment="1">
      <alignment horizontal="left"/>
    </xf>
    <xf numFmtId="164" fontId="1" fillId="0" borderId="0" xfId="2" applyNumberFormat="1" applyFont="1"/>
    <xf numFmtId="164" fontId="3" fillId="0" borderId="4" xfId="2" applyNumberFormat="1" applyFont="1" applyBorder="1"/>
    <xf numFmtId="164" fontId="10" fillId="0" borderId="4" xfId="2" applyNumberFormat="1" applyFont="1" applyFill="1" applyBorder="1" applyAlignment="1">
      <alignment wrapText="1"/>
    </xf>
    <xf numFmtId="164" fontId="1" fillId="0" borderId="0" xfId="2" applyNumberFormat="1" applyFont="1" applyFill="1"/>
    <xf numFmtId="3" fontId="1" fillId="0" borderId="0" xfId="1" applyNumberFormat="1" applyAlignment="1">
      <alignment horizontal="right"/>
    </xf>
    <xf numFmtId="0" fontId="3" fillId="0" borderId="1" xfId="1" applyFont="1" applyBorder="1" applyAlignment="1">
      <alignment horizontal="center"/>
    </xf>
    <xf numFmtId="43" fontId="1" fillId="0" borderId="0" xfId="1" applyNumberFormat="1" applyFill="1"/>
    <xf numFmtId="0" fontId="3" fillId="0" borderId="0" xfId="1" applyFont="1" applyFill="1" applyAlignment="1">
      <alignment horizontal="left"/>
    </xf>
    <xf numFmtId="164" fontId="4" fillId="0" borderId="0" xfId="2" applyNumberFormat="1" applyFont="1"/>
    <xf numFmtId="164" fontId="4" fillId="0" borderId="0" xfId="2" applyNumberFormat="1" applyFont="1" applyAlignment="1">
      <alignment horizontal="right"/>
    </xf>
    <xf numFmtId="164" fontId="4" fillId="0" borderId="4" xfId="2" applyNumberFormat="1" applyFont="1" applyBorder="1" applyAlignment="1">
      <alignment horizontal="right"/>
    </xf>
    <xf numFmtId="164" fontId="4" fillId="0" borderId="0" xfId="2" applyNumberFormat="1" applyFont="1" applyBorder="1" applyAlignment="1">
      <alignment horizontal="right"/>
    </xf>
    <xf numFmtId="164" fontId="4" fillId="0" borderId="0" xfId="2" applyNumberFormat="1" applyFont="1" applyFill="1"/>
    <xf numFmtId="164" fontId="4" fillId="0" borderId="0" xfId="1" applyNumberFormat="1" applyFont="1"/>
    <xf numFmtId="0" fontId="3" fillId="0" borderId="1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164" fontId="10" fillId="0" borderId="4" xfId="2" applyNumberFormat="1" applyFont="1" applyBorder="1" applyAlignment="1">
      <alignment horizontal="right"/>
    </xf>
  </cellXfs>
  <cellStyles count="3">
    <cellStyle name="Comma" xfId="2" builtinId="3"/>
    <cellStyle name="Excel Built-in Normal" xfId="1"/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65"/>
  <sheetViews>
    <sheetView tabSelected="1" zoomScale="85" zoomScaleNormal="85" workbookViewId="0">
      <pane xSplit="2" ySplit="1" topLeftCell="Q2" activePane="bottomRight" state="frozen"/>
      <selection pane="topRight" activeCell="G1" sqref="G1"/>
      <selection pane="bottomLeft" activeCell="A2" sqref="A2"/>
      <selection pane="bottomRight" activeCell="U35" sqref="U35"/>
    </sheetView>
  </sheetViews>
  <sheetFormatPr defaultColWidth="8.42578125" defaultRowHeight="12.75" outlineLevelRow="1" x14ac:dyDescent="0.2"/>
  <cols>
    <col min="1" max="1" width="40.42578125" style="14" customWidth="1"/>
    <col min="2" max="2" width="1.7109375" style="1" customWidth="1"/>
    <col min="3" max="3" width="15.42578125" style="1" bestFit="1" customWidth="1"/>
    <col min="4" max="5" width="15.7109375" style="1" bestFit="1" customWidth="1"/>
    <col min="6" max="6" width="15.7109375" style="1" customWidth="1"/>
    <col min="7" max="8" width="15.42578125" style="1" bestFit="1" customWidth="1"/>
    <col min="9" max="11" width="17" style="1" customWidth="1"/>
    <col min="12" max="12" width="1.7109375" style="1" customWidth="1"/>
    <col min="13" max="18" width="19.28515625" style="1" customWidth="1"/>
    <col min="19" max="21" width="17.85546875" style="1" customWidth="1"/>
    <col min="22" max="22" width="1.7109375" style="1" customWidth="1"/>
    <col min="23" max="23" width="9.85546875" style="1" bestFit="1" customWidth="1"/>
    <col min="24" max="24" width="9.42578125" style="1" customWidth="1"/>
    <col min="25" max="25" width="9.85546875" style="1" customWidth="1"/>
    <col min="26" max="26" width="8.85546875" style="1" bestFit="1" customWidth="1"/>
    <col min="27" max="27" width="8.85546875" style="1" customWidth="1"/>
    <col min="28" max="28" width="7.85546875" style="1" customWidth="1"/>
    <col min="29" max="30" width="8.5703125" style="1" customWidth="1"/>
    <col min="31" max="31" width="8.140625" style="1" customWidth="1"/>
    <col min="32" max="32" width="8.42578125" style="1"/>
    <col min="33" max="33" width="8.5703125" style="49" customWidth="1"/>
    <col min="34" max="35" width="8.5703125" style="1" customWidth="1"/>
    <col min="36" max="16384" width="8.42578125" style="1"/>
  </cols>
  <sheetData>
    <row r="1" spans="1:34" ht="15.75" x14ac:dyDescent="0.25">
      <c r="A1" s="56" t="s">
        <v>33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</row>
    <row r="2" spans="1:34" ht="15.75" x14ac:dyDescent="0.2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4" ht="15.75" x14ac:dyDescent="0.25">
      <c r="A3" s="3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4" s="5" customFormat="1" x14ac:dyDescent="0.2">
      <c r="A4" s="12"/>
      <c r="B4" s="4"/>
      <c r="C4" s="55" t="s">
        <v>2</v>
      </c>
      <c r="D4" s="55"/>
      <c r="E4" s="55"/>
      <c r="F4" s="55"/>
      <c r="G4" s="55"/>
      <c r="H4" s="55"/>
      <c r="I4" s="55"/>
      <c r="J4" s="55"/>
      <c r="K4" s="55"/>
      <c r="L4" s="22"/>
      <c r="M4" s="55" t="s">
        <v>6</v>
      </c>
      <c r="N4" s="55"/>
      <c r="O4" s="55"/>
      <c r="P4" s="55"/>
      <c r="Q4" s="55"/>
      <c r="R4" s="55"/>
      <c r="S4" s="55"/>
      <c r="T4" s="55"/>
      <c r="U4" s="55"/>
      <c r="V4" s="22"/>
      <c r="W4" s="55" t="s">
        <v>3</v>
      </c>
      <c r="X4" s="55"/>
      <c r="Y4" s="55"/>
      <c r="Z4" s="55"/>
      <c r="AA4" s="55"/>
      <c r="AB4" s="55"/>
      <c r="AC4" s="55"/>
      <c r="AD4" s="55"/>
      <c r="AE4" s="55"/>
      <c r="AG4" s="49"/>
    </row>
    <row r="5" spans="1:34" s="5" customFormat="1" x14ac:dyDescent="0.2">
      <c r="A5" s="13" t="s">
        <v>21</v>
      </c>
      <c r="B5" s="6"/>
      <c r="C5" s="7">
        <v>2006</v>
      </c>
      <c r="D5" s="7">
        <v>2007</v>
      </c>
      <c r="E5" s="7">
        <v>2008</v>
      </c>
      <c r="F5" s="7">
        <v>2009</v>
      </c>
      <c r="G5" s="7">
        <v>2010</v>
      </c>
      <c r="H5" s="7">
        <v>2011</v>
      </c>
      <c r="I5" s="7">
        <v>2012</v>
      </c>
      <c r="J5" s="7">
        <v>2013</v>
      </c>
      <c r="K5" s="7">
        <v>2014</v>
      </c>
      <c r="L5" s="7"/>
      <c r="M5" s="7">
        <v>2006</v>
      </c>
      <c r="N5" s="7">
        <v>2007</v>
      </c>
      <c r="O5" s="7">
        <v>2008</v>
      </c>
      <c r="P5" s="7">
        <v>2009</v>
      </c>
      <c r="Q5" s="7">
        <v>2010</v>
      </c>
      <c r="R5" s="7">
        <v>2011</v>
      </c>
      <c r="S5" s="7">
        <v>2012</v>
      </c>
      <c r="T5" s="7">
        <v>2013</v>
      </c>
      <c r="U5" s="7">
        <v>2014</v>
      </c>
      <c r="V5" s="7"/>
      <c r="W5" s="7">
        <v>2006</v>
      </c>
      <c r="X5" s="7">
        <v>2007</v>
      </c>
      <c r="Y5" s="7">
        <v>2008</v>
      </c>
      <c r="Z5" s="7">
        <v>2009</v>
      </c>
      <c r="AA5" s="7">
        <v>2010</v>
      </c>
      <c r="AB5" s="7">
        <v>2011</v>
      </c>
      <c r="AC5" s="7">
        <v>2012</v>
      </c>
      <c r="AD5" s="7">
        <v>2013</v>
      </c>
      <c r="AE5" s="7">
        <v>2014</v>
      </c>
      <c r="AG5" s="49"/>
    </row>
    <row r="6" spans="1:34" s="5" customFormat="1" outlineLevel="1" x14ac:dyDescent="0.2">
      <c r="A6" s="19" t="s">
        <v>22</v>
      </c>
      <c r="B6" s="8"/>
      <c r="C6" s="20">
        <v>45827627110</v>
      </c>
      <c r="D6" s="20">
        <v>51519880010</v>
      </c>
      <c r="E6" s="20">
        <v>64108271130</v>
      </c>
      <c r="F6" s="20">
        <v>75586621290</v>
      </c>
      <c r="G6" s="20">
        <v>78279814170</v>
      </c>
      <c r="H6" s="20">
        <v>84695735630</v>
      </c>
      <c r="I6" s="20">
        <v>86240837960</v>
      </c>
      <c r="J6" s="20">
        <v>100953247310</v>
      </c>
      <c r="K6" s="32">
        <v>118667618840</v>
      </c>
      <c r="L6" s="9"/>
      <c r="M6" s="20" t="s">
        <v>32</v>
      </c>
      <c r="N6" s="20" t="s">
        <v>32</v>
      </c>
      <c r="O6" s="20">
        <v>64108271100</v>
      </c>
      <c r="P6" s="20">
        <v>75586621300</v>
      </c>
      <c r="Q6" s="20">
        <v>78279814200</v>
      </c>
      <c r="R6" s="20">
        <v>84695735600</v>
      </c>
      <c r="S6" s="20">
        <v>86240838000</v>
      </c>
      <c r="T6" s="20">
        <v>100953247310</v>
      </c>
      <c r="U6" s="20">
        <v>118667618840</v>
      </c>
      <c r="V6" s="9"/>
      <c r="W6" s="15" t="str">
        <f t="shared" ref="W6:AC6" si="0">IF(OR(C6="n/a",M6="n/a"),"n/a",C6/M6-1)</f>
        <v>n/a</v>
      </c>
      <c r="X6" s="15" t="str">
        <f t="shared" si="0"/>
        <v>n/a</v>
      </c>
      <c r="Y6" s="15">
        <f t="shared" si="0"/>
        <v>4.6795833874568871E-10</v>
      </c>
      <c r="Z6" s="15">
        <f t="shared" si="0"/>
        <v>-1.3229850548412969E-10</v>
      </c>
      <c r="AA6" s="15">
        <f t="shared" si="0"/>
        <v>-3.8324055040561689E-10</v>
      </c>
      <c r="AB6" s="15">
        <f t="shared" si="0"/>
        <v>3.5420910649008874E-10</v>
      </c>
      <c r="AC6" s="15">
        <f t="shared" si="0"/>
        <v>-4.638174289084418E-10</v>
      </c>
      <c r="AD6" s="15">
        <f t="shared" ref="AD6:AE7" si="1">IF(OR(J6="n/a",T6="n/a"),"n/a",J6/T6-1)</f>
        <v>0</v>
      </c>
      <c r="AE6" s="15">
        <f t="shared" si="1"/>
        <v>0</v>
      </c>
      <c r="AG6" s="49"/>
      <c r="AH6" s="54"/>
    </row>
    <row r="7" spans="1:34" s="5" customFormat="1" outlineLevel="1" x14ac:dyDescent="0.2">
      <c r="A7" s="19" t="s">
        <v>23</v>
      </c>
      <c r="B7" s="8"/>
      <c r="C7" s="23">
        <v>107339071580</v>
      </c>
      <c r="D7" s="23">
        <v>122004374020</v>
      </c>
      <c r="E7" s="23">
        <v>135339047140</v>
      </c>
      <c r="F7" s="23">
        <v>152378820700</v>
      </c>
      <c r="G7" s="23">
        <v>159862849040</v>
      </c>
      <c r="H7" s="23">
        <v>171451682770</v>
      </c>
      <c r="I7" s="20">
        <v>204667368540</v>
      </c>
      <c r="J7" s="20">
        <v>215392259420</v>
      </c>
      <c r="K7" s="32">
        <v>237402217460</v>
      </c>
      <c r="L7" s="9"/>
      <c r="M7" s="20" t="s">
        <v>32</v>
      </c>
      <c r="N7" s="20" t="s">
        <v>32</v>
      </c>
      <c r="O7" s="20">
        <v>135339047100</v>
      </c>
      <c r="P7" s="20">
        <v>152337140700</v>
      </c>
      <c r="Q7" s="20">
        <v>159862849000</v>
      </c>
      <c r="R7" s="20">
        <v>171451682800</v>
      </c>
      <c r="S7" s="20">
        <v>204667368500</v>
      </c>
      <c r="T7" s="20">
        <v>215392259420</v>
      </c>
      <c r="U7" s="20">
        <v>237402217459.99997</v>
      </c>
      <c r="V7" s="9"/>
      <c r="W7" s="15" t="str">
        <f t="shared" ref="W7:W16" si="2">IF(OR(C7="n/a",M7="n/a"),"n/a",C7/M7-1)</f>
        <v>n/a</v>
      </c>
      <c r="X7" s="15" t="str">
        <f t="shared" ref="X7:X16" si="3">IF(OR(D7="n/a",N7="n/a"),"n/a",D7/N7-1)</f>
        <v>n/a</v>
      </c>
      <c r="Y7" s="15">
        <f t="shared" ref="Y7:Y16" si="4">IF(OR(E7="n/a",O7="n/a"),"n/a",E7/O7-1)</f>
        <v>2.955540256976974E-10</v>
      </c>
      <c r="Z7" s="15">
        <f t="shared" ref="Z7:Z16" si="5">IF(OR(F7="n/a",P7="n/a"),"n/a",F7/P7-1)</f>
        <v>2.7360366492690247E-4</v>
      </c>
      <c r="AA7" s="15">
        <f t="shared" ref="AA7:AA16" si="6">IF(OR(G7="n/a",Q7="n/a"),"n/a",G7/Q7-1)</f>
        <v>2.5021451577345033E-10</v>
      </c>
      <c r="AB7" s="15">
        <f t="shared" ref="AB7:AB16" si="7">IF(OR(H7="n/a",R7="n/a"),"n/a",H7/R7-1)</f>
        <v>-1.7497636672914041E-10</v>
      </c>
      <c r="AC7" s="15">
        <f t="shared" ref="AC7" si="8">IF(OR(I7="n/a",S7="n/a"),"n/a",I7/S7-1)</f>
        <v>1.9543899831830913E-10</v>
      </c>
      <c r="AD7" s="15">
        <f t="shared" si="1"/>
        <v>0</v>
      </c>
      <c r="AE7" s="15">
        <f t="shared" si="1"/>
        <v>2.2204460492503131E-16</v>
      </c>
      <c r="AG7" s="49"/>
      <c r="AH7" s="54"/>
    </row>
    <row r="8" spans="1:34" s="5" customFormat="1" outlineLevel="1" x14ac:dyDescent="0.2">
      <c r="A8" s="19" t="s">
        <v>24</v>
      </c>
      <c r="B8" s="8"/>
      <c r="C8" s="20">
        <v>9024646500</v>
      </c>
      <c r="D8" s="20">
        <v>9956767570</v>
      </c>
      <c r="E8" s="20">
        <v>11053766570</v>
      </c>
      <c r="F8" s="20">
        <v>16281591800</v>
      </c>
      <c r="G8" s="20">
        <v>30436021340</v>
      </c>
      <c r="H8" s="20">
        <v>35532215290</v>
      </c>
      <c r="I8" s="20">
        <v>40666765520</v>
      </c>
      <c r="J8" s="20">
        <v>46745897050</v>
      </c>
      <c r="K8" s="32">
        <v>61644111250</v>
      </c>
      <c r="L8" s="9"/>
      <c r="M8" s="20" t="s">
        <v>32</v>
      </c>
      <c r="N8" s="20" t="s">
        <v>32</v>
      </c>
      <c r="O8" s="20">
        <v>11053766600</v>
      </c>
      <c r="P8" s="20">
        <v>16281591800</v>
      </c>
      <c r="Q8" s="20">
        <v>30436021300</v>
      </c>
      <c r="R8" s="20">
        <v>35532215300</v>
      </c>
      <c r="S8" s="20">
        <v>40666765500</v>
      </c>
      <c r="T8" s="20">
        <v>46745897050</v>
      </c>
      <c r="U8" s="20">
        <v>61644111250</v>
      </c>
      <c r="V8" s="9"/>
      <c r="W8" s="15" t="str">
        <f t="shared" si="2"/>
        <v>n/a</v>
      </c>
      <c r="X8" s="15" t="str">
        <f t="shared" si="3"/>
        <v>n/a</v>
      </c>
      <c r="Y8" s="15">
        <f t="shared" si="4"/>
        <v>-2.7140070191222776E-9</v>
      </c>
      <c r="Z8" s="15">
        <f t="shared" si="5"/>
        <v>0</v>
      </c>
      <c r="AA8" s="15">
        <f t="shared" si="6"/>
        <v>1.3142322785597571E-9</v>
      </c>
      <c r="AB8" s="15">
        <f t="shared" si="7"/>
        <v>-2.8143476438202697E-10</v>
      </c>
      <c r="AC8" s="15">
        <f t="shared" ref="AC8:AC16" si="9">IF(OR(I8="n/a",S8="n/a"),"n/a",I8/S8-1)</f>
        <v>4.9180215455635334E-10</v>
      </c>
      <c r="AD8" s="15">
        <f t="shared" ref="AD8:AD16" si="10">IF(OR(J8="n/a",T8="n/a"),"n/a",J8/T8-1)</f>
        <v>0</v>
      </c>
      <c r="AE8" s="15">
        <f t="shared" ref="AE8:AE16" si="11">IF(OR(K8="n/a",U8="n/a"),"n/a",K8/U8-1)</f>
        <v>0</v>
      </c>
      <c r="AG8" s="49"/>
      <c r="AH8" s="54"/>
    </row>
    <row r="9" spans="1:34" s="5" customFormat="1" outlineLevel="1" x14ac:dyDescent="0.2">
      <c r="A9" s="19" t="s">
        <v>10</v>
      </c>
      <c r="B9" s="8"/>
      <c r="C9" s="20">
        <v>18617112170</v>
      </c>
      <c r="D9" s="20">
        <v>19280598940</v>
      </c>
      <c r="E9" s="20">
        <v>87722897470</v>
      </c>
      <c r="F9" s="20">
        <v>19026565390</v>
      </c>
      <c r="G9" s="20">
        <v>17849862320</v>
      </c>
      <c r="H9" s="20">
        <v>19751151480</v>
      </c>
      <c r="I9" s="20">
        <v>21092863120</v>
      </c>
      <c r="J9" s="20">
        <v>25007058810</v>
      </c>
      <c r="K9" s="32">
        <v>28335096940</v>
      </c>
      <c r="L9" s="9"/>
      <c r="M9" s="20" t="s">
        <v>32</v>
      </c>
      <c r="N9" s="20" t="s">
        <v>32</v>
      </c>
      <c r="O9" s="20">
        <v>87722897500</v>
      </c>
      <c r="P9" s="20">
        <v>19026565400</v>
      </c>
      <c r="Q9" s="20">
        <v>17849862300</v>
      </c>
      <c r="R9" s="20">
        <v>19751151500</v>
      </c>
      <c r="S9" s="20">
        <v>21092863100</v>
      </c>
      <c r="T9" s="20">
        <v>25007058810</v>
      </c>
      <c r="U9" s="20">
        <v>28335096939.999996</v>
      </c>
      <c r="V9" s="9"/>
      <c r="W9" s="15" t="str">
        <f t="shared" si="2"/>
        <v>n/a</v>
      </c>
      <c r="X9" s="15" t="str">
        <f t="shared" si="3"/>
        <v>n/a</v>
      </c>
      <c r="Y9" s="15">
        <f t="shared" si="4"/>
        <v>-3.4198599507817562E-10</v>
      </c>
      <c r="Z9" s="15">
        <f t="shared" si="5"/>
        <v>-5.2558091212517866E-10</v>
      </c>
      <c r="AA9" s="15">
        <f t="shared" si="6"/>
        <v>1.1204568384215463E-9</v>
      </c>
      <c r="AB9" s="15">
        <f t="shared" si="7"/>
        <v>-1.0125992266907247E-9</v>
      </c>
      <c r="AC9" s="15">
        <f t="shared" si="9"/>
        <v>9.4818797258255927E-10</v>
      </c>
      <c r="AD9" s="15">
        <f t="shared" si="10"/>
        <v>0</v>
      </c>
      <c r="AE9" s="15">
        <f t="shared" si="11"/>
        <v>2.2204460492503131E-16</v>
      </c>
      <c r="AG9" s="49"/>
      <c r="AH9" s="54"/>
    </row>
    <row r="10" spans="1:34" s="5" customFormat="1" outlineLevel="1" x14ac:dyDescent="0.2">
      <c r="A10" s="19" t="s">
        <v>25</v>
      </c>
      <c r="B10" s="8"/>
      <c r="C10" s="20">
        <v>43698942260</v>
      </c>
      <c r="D10" s="20">
        <v>54438847640</v>
      </c>
      <c r="E10" s="20">
        <v>82507569580</v>
      </c>
      <c r="F10" s="20">
        <v>80039073020</v>
      </c>
      <c r="G10" s="20">
        <v>94375285790</v>
      </c>
      <c r="H10" s="20">
        <v>99362435080</v>
      </c>
      <c r="I10" s="20">
        <v>112768071060</v>
      </c>
      <c r="J10" s="20">
        <v>122816757760</v>
      </c>
      <c r="K10" s="32">
        <v>139403052160</v>
      </c>
      <c r="L10" s="9"/>
      <c r="M10" s="20" t="s">
        <v>32</v>
      </c>
      <c r="N10" s="20" t="s">
        <v>32</v>
      </c>
      <c r="O10" s="20">
        <v>83177475300</v>
      </c>
      <c r="P10" s="20">
        <v>80080753000</v>
      </c>
      <c r="Q10" s="20">
        <v>94375285800</v>
      </c>
      <c r="R10" s="20">
        <v>99362435100</v>
      </c>
      <c r="S10" s="20">
        <v>112768071100</v>
      </c>
      <c r="T10" s="20">
        <v>122816757760</v>
      </c>
      <c r="U10" s="20">
        <v>139403052160</v>
      </c>
      <c r="V10" s="9"/>
      <c r="W10" s="15" t="str">
        <f t="shared" si="2"/>
        <v>n/a</v>
      </c>
      <c r="X10" s="15" t="str">
        <f t="shared" si="3"/>
        <v>n/a</v>
      </c>
      <c r="Y10" s="15">
        <f t="shared" si="4"/>
        <v>-8.0539318798006354E-3</v>
      </c>
      <c r="Z10" s="15">
        <f t="shared" si="5"/>
        <v>-5.2047437665825314E-4</v>
      </c>
      <c r="AA10" s="15">
        <f t="shared" si="6"/>
        <v>-1.0595990751482987E-10</v>
      </c>
      <c r="AB10" s="15">
        <f t="shared" si="7"/>
        <v>-2.0128332334223842E-10</v>
      </c>
      <c r="AC10" s="15">
        <f t="shared" si="9"/>
        <v>-3.54710372185707E-10</v>
      </c>
      <c r="AD10" s="15">
        <f t="shared" si="10"/>
        <v>0</v>
      </c>
      <c r="AE10" s="15">
        <f t="shared" si="11"/>
        <v>0</v>
      </c>
      <c r="AG10" s="49"/>
      <c r="AH10" s="54"/>
    </row>
    <row r="11" spans="1:34" s="5" customFormat="1" outlineLevel="1" x14ac:dyDescent="0.2">
      <c r="A11" s="19" t="s">
        <v>26</v>
      </c>
      <c r="B11" s="8"/>
      <c r="C11" s="20">
        <v>119364958850</v>
      </c>
      <c r="D11" s="20">
        <v>136683211220</v>
      </c>
      <c r="E11" s="20">
        <v>207937180010</v>
      </c>
      <c r="F11" s="20">
        <v>240178818090</v>
      </c>
      <c r="G11" s="20">
        <v>244020961900</v>
      </c>
      <c r="H11" s="20">
        <v>256413747970</v>
      </c>
      <c r="I11" s="20">
        <v>288532093880</v>
      </c>
      <c r="J11" s="20">
        <v>294920650640</v>
      </c>
      <c r="K11" s="32">
        <v>347679999270</v>
      </c>
      <c r="L11" s="9"/>
      <c r="M11" s="20" t="s">
        <v>32</v>
      </c>
      <c r="N11" s="20" t="s">
        <v>32</v>
      </c>
      <c r="O11" s="20">
        <v>207937180000</v>
      </c>
      <c r="P11" s="20">
        <v>240178818100</v>
      </c>
      <c r="Q11" s="20">
        <v>244020961900</v>
      </c>
      <c r="R11" s="20">
        <v>256413748000</v>
      </c>
      <c r="S11" s="20">
        <v>288532093900</v>
      </c>
      <c r="T11" s="20">
        <v>294920650640</v>
      </c>
      <c r="U11" s="20">
        <v>347679999270</v>
      </c>
      <c r="V11" s="9"/>
      <c r="W11" s="15" t="str">
        <f t="shared" si="2"/>
        <v>n/a</v>
      </c>
      <c r="X11" s="15" t="str">
        <f t="shared" si="3"/>
        <v>n/a</v>
      </c>
      <c r="Y11" s="15">
        <f t="shared" si="4"/>
        <v>4.8091530757687906E-11</v>
      </c>
      <c r="Z11" s="15">
        <f t="shared" si="5"/>
        <v>-4.1635694891795083E-11</v>
      </c>
      <c r="AA11" s="15">
        <f t="shared" si="6"/>
        <v>0</v>
      </c>
      <c r="AB11" s="15">
        <f t="shared" si="7"/>
        <v>-1.1699841095946795E-10</v>
      </c>
      <c r="AC11" s="15">
        <f t="shared" si="9"/>
        <v>-6.9316330453261799E-11</v>
      </c>
      <c r="AD11" s="15">
        <f t="shared" si="10"/>
        <v>0</v>
      </c>
      <c r="AE11" s="15">
        <f t="shared" si="11"/>
        <v>0</v>
      </c>
      <c r="AG11" s="49"/>
      <c r="AH11" s="54"/>
    </row>
    <row r="12" spans="1:34" s="5" customFormat="1" outlineLevel="1" x14ac:dyDescent="0.2">
      <c r="A12" s="19" t="s">
        <v>27</v>
      </c>
      <c r="B12" s="8"/>
      <c r="C12" s="20">
        <v>90641933960</v>
      </c>
      <c r="D12" s="20">
        <v>119255527660</v>
      </c>
      <c r="E12" s="20">
        <v>125901430480</v>
      </c>
      <c r="F12" s="20">
        <v>134858375400</v>
      </c>
      <c r="G12" s="20">
        <v>138305321160</v>
      </c>
      <c r="H12" s="20">
        <v>145108268030</v>
      </c>
      <c r="I12" s="20">
        <v>121623784710</v>
      </c>
      <c r="J12" s="20">
        <v>209540731930</v>
      </c>
      <c r="K12" s="32">
        <v>168174380640</v>
      </c>
      <c r="L12" s="9"/>
      <c r="M12" s="20" t="s">
        <v>32</v>
      </c>
      <c r="N12" s="20" t="s">
        <v>32</v>
      </c>
      <c r="O12" s="20">
        <v>128171063000</v>
      </c>
      <c r="P12" s="20">
        <v>134858375699.99998</v>
      </c>
      <c r="Q12" s="20">
        <v>138305321200</v>
      </c>
      <c r="R12" s="20">
        <v>145108268000</v>
      </c>
      <c r="S12" s="20">
        <v>121623784700</v>
      </c>
      <c r="T12" s="20">
        <v>209540731930</v>
      </c>
      <c r="U12" s="20">
        <v>168174380640</v>
      </c>
      <c r="V12" s="9"/>
      <c r="W12" s="15" t="str">
        <f t="shared" si="2"/>
        <v>n/a</v>
      </c>
      <c r="X12" s="15" t="str">
        <f t="shared" si="3"/>
        <v>n/a</v>
      </c>
      <c r="Y12" s="15">
        <f t="shared" si="4"/>
        <v>-1.7707838781051533E-2</v>
      </c>
      <c r="Z12" s="15">
        <f t="shared" si="5"/>
        <v>-2.2245558728428705E-9</v>
      </c>
      <c r="AA12" s="15">
        <f t="shared" si="6"/>
        <v>-2.8921520733860007E-10</v>
      </c>
      <c r="AB12" s="15">
        <f t="shared" si="7"/>
        <v>2.0674217893201785E-10</v>
      </c>
      <c r="AC12" s="15">
        <f t="shared" si="9"/>
        <v>8.2220674713084918E-11</v>
      </c>
      <c r="AD12" s="15">
        <f t="shared" si="10"/>
        <v>0</v>
      </c>
      <c r="AE12" s="15">
        <f t="shared" si="11"/>
        <v>0</v>
      </c>
      <c r="AG12" s="49"/>
      <c r="AH12" s="54"/>
    </row>
    <row r="13" spans="1:34" s="5" customFormat="1" outlineLevel="1" x14ac:dyDescent="0.2">
      <c r="A13" s="19" t="s">
        <v>28</v>
      </c>
      <c r="B13" s="8"/>
      <c r="C13" s="20">
        <v>93850150760</v>
      </c>
      <c r="D13" s="20">
        <v>178212624020</v>
      </c>
      <c r="E13" s="20">
        <v>168446664260</v>
      </c>
      <c r="F13" s="20">
        <v>221344660120</v>
      </c>
      <c r="G13" s="20">
        <v>190277373910</v>
      </c>
      <c r="H13" s="20">
        <v>177714153730</v>
      </c>
      <c r="I13" s="20">
        <v>130661439050</v>
      </c>
      <c r="J13" s="20">
        <v>129048678950</v>
      </c>
      <c r="K13" s="32">
        <v>136647828290</v>
      </c>
      <c r="L13" s="9"/>
      <c r="M13" s="20" t="s">
        <v>32</v>
      </c>
      <c r="N13" s="20" t="s">
        <v>32</v>
      </c>
      <c r="O13" s="20">
        <v>168537067300</v>
      </c>
      <c r="P13" s="20">
        <v>215704956600</v>
      </c>
      <c r="Q13" s="20">
        <v>190277373900</v>
      </c>
      <c r="R13" s="20">
        <v>177714153700</v>
      </c>
      <c r="S13" s="20">
        <v>130661439100</v>
      </c>
      <c r="T13" s="20">
        <v>129076467359.99998</v>
      </c>
      <c r="U13" s="20">
        <v>136680368690</v>
      </c>
      <c r="V13" s="9"/>
      <c r="W13" s="15" t="str">
        <f t="shared" si="2"/>
        <v>n/a</v>
      </c>
      <c r="X13" s="15" t="str">
        <f t="shared" si="3"/>
        <v>n/a</v>
      </c>
      <c r="Y13" s="15">
        <f t="shared" si="4"/>
        <v>-5.3639855877563036E-4</v>
      </c>
      <c r="Z13" s="15">
        <f t="shared" si="5"/>
        <v>2.614545168036253E-2</v>
      </c>
      <c r="AA13" s="15">
        <f t="shared" si="6"/>
        <v>5.255484936128596E-11</v>
      </c>
      <c r="AB13" s="15">
        <f>IF(OR(H13="n/a",R13="n/a"),"n/a",H13/R13-1)</f>
        <v>1.6881052111727968E-10</v>
      </c>
      <c r="AC13" s="15">
        <f t="shared" si="9"/>
        <v>-3.8266834145872508E-10</v>
      </c>
      <c r="AD13" s="15">
        <f t="shared" si="10"/>
        <v>-2.152864156289569E-4</v>
      </c>
      <c r="AE13" s="15">
        <f t="shared" si="11"/>
        <v>-2.3807661855090867E-4</v>
      </c>
      <c r="AG13" s="49"/>
      <c r="AH13" s="54"/>
    </row>
    <row r="14" spans="1:34" s="5" customFormat="1" outlineLevel="1" x14ac:dyDescent="0.2">
      <c r="A14" s="19" t="s">
        <v>29</v>
      </c>
      <c r="B14" s="8"/>
      <c r="C14" s="20">
        <v>2100000000</v>
      </c>
      <c r="D14" s="20">
        <v>1868711900</v>
      </c>
      <c r="E14" s="20">
        <v>13142626800</v>
      </c>
      <c r="F14" s="20">
        <v>64170000</v>
      </c>
      <c r="G14" s="20">
        <v>1462032510</v>
      </c>
      <c r="H14" s="20">
        <v>0</v>
      </c>
      <c r="I14" s="20">
        <v>2524224730</v>
      </c>
      <c r="J14" s="20">
        <v>27788410</v>
      </c>
      <c r="K14" s="32">
        <v>0</v>
      </c>
      <c r="L14" s="9"/>
      <c r="M14" s="20" t="s">
        <v>32</v>
      </c>
      <c r="N14" s="20" t="s">
        <v>32</v>
      </c>
      <c r="O14" s="20">
        <v>13142626800</v>
      </c>
      <c r="P14" s="20">
        <v>5488334700</v>
      </c>
      <c r="Q14" s="20">
        <v>1462032500</v>
      </c>
      <c r="R14" s="20">
        <v>0</v>
      </c>
      <c r="S14" s="20">
        <v>2524224700</v>
      </c>
      <c r="T14" s="20">
        <v>27788410</v>
      </c>
      <c r="U14" s="20" t="s">
        <v>32</v>
      </c>
      <c r="V14" s="9"/>
      <c r="W14" s="15" t="str">
        <f t="shared" si="2"/>
        <v>n/a</v>
      </c>
      <c r="X14" s="15" t="str">
        <f t="shared" si="3"/>
        <v>n/a</v>
      </c>
      <c r="Y14" s="15">
        <f t="shared" si="4"/>
        <v>0</v>
      </c>
      <c r="Z14" s="15">
        <f t="shared" si="5"/>
        <v>-0.98830792881490992</v>
      </c>
      <c r="AA14" s="15">
        <f>IF(OR(G14="n/a",Q14="n/a"),"n/a",G14/Q14-1)</f>
        <v>6.8397931762831377E-9</v>
      </c>
      <c r="AB14" s="15" t="e">
        <f>IF(OR(H14="n/a",R14="n/a"),"n/a",H14/R14-1)</f>
        <v>#DIV/0!</v>
      </c>
      <c r="AC14" s="15">
        <f t="shared" si="9"/>
        <v>1.188483733649548E-8</v>
      </c>
      <c r="AD14" s="15">
        <f t="shared" si="10"/>
        <v>0</v>
      </c>
      <c r="AE14" s="15" t="str">
        <f>IF(OR(K14="n/a",U14="n/a"),"n/a",K14/U14-1)</f>
        <v>n/a</v>
      </c>
      <c r="AG14" s="49"/>
      <c r="AH14" s="54"/>
    </row>
    <row r="15" spans="1:34" s="5" customFormat="1" outlineLevel="1" x14ac:dyDescent="0.2">
      <c r="A15" s="19" t="s">
        <v>30</v>
      </c>
      <c r="B15" s="8"/>
      <c r="C15" s="20">
        <v>129648300</v>
      </c>
      <c r="D15" s="20">
        <v>20474000</v>
      </c>
      <c r="E15" s="20"/>
      <c r="F15" s="20"/>
      <c r="G15" s="20">
        <v>11480000</v>
      </c>
      <c r="H15" s="20" t="s">
        <v>32</v>
      </c>
      <c r="I15" s="20">
        <v>4330000</v>
      </c>
      <c r="J15" s="20" t="s">
        <v>32</v>
      </c>
      <c r="K15" s="32">
        <v>32540400</v>
      </c>
      <c r="L15" s="9"/>
      <c r="M15" s="20" t="s">
        <v>32</v>
      </c>
      <c r="N15" s="20" t="s">
        <v>32</v>
      </c>
      <c r="O15" s="20">
        <v>9990500</v>
      </c>
      <c r="P15" s="20">
        <v>215538800</v>
      </c>
      <c r="Q15" s="20">
        <v>11480000</v>
      </c>
      <c r="R15" s="20" t="s">
        <v>32</v>
      </c>
      <c r="S15" s="20">
        <v>4330000</v>
      </c>
      <c r="T15" s="20" t="s">
        <v>32</v>
      </c>
      <c r="U15" s="20">
        <v>32540400</v>
      </c>
      <c r="V15" s="9"/>
      <c r="W15" s="15" t="str">
        <f t="shared" si="2"/>
        <v>n/a</v>
      </c>
      <c r="X15" s="15" t="str">
        <f t="shared" si="3"/>
        <v>n/a</v>
      </c>
      <c r="Y15" s="15">
        <f t="shared" si="4"/>
        <v>-1</v>
      </c>
      <c r="Z15" s="15">
        <f t="shared" si="5"/>
        <v>-1</v>
      </c>
      <c r="AA15" s="15">
        <f t="shared" si="6"/>
        <v>0</v>
      </c>
      <c r="AB15" s="15" t="str">
        <f>IF(OR(H15="n/a",R15="n/a"),"n/a",H15/R15-1)</f>
        <v>n/a</v>
      </c>
      <c r="AC15" s="15">
        <f t="shared" si="9"/>
        <v>0</v>
      </c>
      <c r="AD15" s="15" t="str">
        <f t="shared" si="10"/>
        <v>n/a</v>
      </c>
      <c r="AE15" s="15">
        <f t="shared" si="11"/>
        <v>0</v>
      </c>
      <c r="AG15" s="49"/>
      <c r="AH15" s="54"/>
    </row>
    <row r="16" spans="1:34" s="5" customFormat="1" outlineLevel="1" x14ac:dyDescent="0.2">
      <c r="A16" s="19" t="s">
        <v>31</v>
      </c>
      <c r="B16" s="8"/>
      <c r="C16" s="20">
        <v>-15995706900</v>
      </c>
      <c r="D16" s="20">
        <v>-19122379300</v>
      </c>
      <c r="E16" s="20">
        <v>-88624861350</v>
      </c>
      <c r="F16" s="20">
        <v>-10650082910</v>
      </c>
      <c r="G16" s="20">
        <v>-564473800</v>
      </c>
      <c r="H16" s="20">
        <v>-3520181200</v>
      </c>
      <c r="I16" s="20">
        <v>-2679593200</v>
      </c>
      <c r="J16" s="20">
        <v>-1562716320</v>
      </c>
      <c r="K16" s="32">
        <v>-2933407720</v>
      </c>
      <c r="L16" s="9"/>
      <c r="M16" s="20" t="s">
        <v>32</v>
      </c>
      <c r="N16" s="20" t="s">
        <v>32</v>
      </c>
      <c r="O16" s="20">
        <v>-88624861400</v>
      </c>
      <c r="P16" s="20">
        <v>-10650082900</v>
      </c>
      <c r="Q16" s="20">
        <v>-564473800</v>
      </c>
      <c r="R16" s="20">
        <v>-3520181200</v>
      </c>
      <c r="S16" s="20">
        <v>-2679593200</v>
      </c>
      <c r="T16" s="20">
        <v>-1562716320</v>
      </c>
      <c r="U16" s="20">
        <v>-2933407720</v>
      </c>
      <c r="V16" s="9"/>
      <c r="W16" s="15" t="str">
        <f t="shared" si="2"/>
        <v>n/a</v>
      </c>
      <c r="X16" s="15" t="str">
        <f t="shared" si="3"/>
        <v>n/a</v>
      </c>
      <c r="Y16" s="15">
        <f t="shared" si="4"/>
        <v>-5.641758171748279E-10</v>
      </c>
      <c r="Z16" s="15">
        <f t="shared" si="5"/>
        <v>9.3895979880187497E-10</v>
      </c>
      <c r="AA16" s="15">
        <f t="shared" si="6"/>
        <v>0</v>
      </c>
      <c r="AB16" s="15">
        <f t="shared" si="7"/>
        <v>0</v>
      </c>
      <c r="AC16" s="15">
        <f t="shared" si="9"/>
        <v>0</v>
      </c>
      <c r="AD16" s="15">
        <f t="shared" si="10"/>
        <v>0</v>
      </c>
      <c r="AE16" s="15">
        <f t="shared" si="11"/>
        <v>0</v>
      </c>
      <c r="AG16" s="49"/>
      <c r="AH16" s="54"/>
    </row>
    <row r="17" spans="1:33" s="11" customFormat="1" x14ac:dyDescent="0.2">
      <c r="A17" s="37" t="s">
        <v>1</v>
      </c>
      <c r="B17" s="18"/>
      <c r="C17" s="18">
        <f t="shared" ref="C17:J17" si="12">SUM(C6:C16)</f>
        <v>514598384590</v>
      </c>
      <c r="D17" s="18">
        <f t="shared" si="12"/>
        <v>674118637680</v>
      </c>
      <c r="E17" s="18">
        <f t="shared" si="12"/>
        <v>807534592090</v>
      </c>
      <c r="F17" s="18">
        <f t="shared" si="12"/>
        <v>929108612900</v>
      </c>
      <c r="G17" s="18">
        <f t="shared" si="12"/>
        <v>954316528340</v>
      </c>
      <c r="H17" s="18">
        <f t="shared" si="12"/>
        <v>986509208780</v>
      </c>
      <c r="I17" s="18">
        <f t="shared" si="12"/>
        <v>1006102185370</v>
      </c>
      <c r="J17" s="18">
        <f t="shared" si="12"/>
        <v>1142890353960</v>
      </c>
      <c r="K17" s="18">
        <f>SUM(K6:K16)</f>
        <v>1235053437530</v>
      </c>
      <c r="L17" s="18"/>
      <c r="M17" s="25">
        <f>481.2*10^9</f>
        <v>481200000000</v>
      </c>
      <c r="N17" s="25">
        <f>1000*634734637.8</f>
        <v>634734637800</v>
      </c>
      <c r="O17" s="18">
        <v>810574523800</v>
      </c>
      <c r="P17" s="18">
        <v>929108613200</v>
      </c>
      <c r="Q17" s="18">
        <v>954316528300</v>
      </c>
      <c r="R17" s="18">
        <v>986509208800</v>
      </c>
      <c r="S17" s="18">
        <v>1006102185400</v>
      </c>
      <c r="T17" s="18">
        <v>1142890353960</v>
      </c>
      <c r="U17" s="18">
        <f>SUM(U6:U16)</f>
        <v>1235085977930</v>
      </c>
      <c r="V17" s="10"/>
      <c r="W17" s="16">
        <f t="shared" ref="W17:AC17" si="13">IF(OR(C17="n/a",M17="n/a"),"n/a",C17/M17-1)</f>
        <v>6.9406451766417243E-2</v>
      </c>
      <c r="X17" s="16">
        <f t="shared" si="13"/>
        <v>6.2047976484323586E-2</v>
      </c>
      <c r="Y17" s="16">
        <f t="shared" si="13"/>
        <v>-3.7503420361013617E-3</v>
      </c>
      <c r="Z17" s="16">
        <f t="shared" si="13"/>
        <v>-3.2289015905462293E-10</v>
      </c>
      <c r="AA17" s="16">
        <f t="shared" si="13"/>
        <v>4.191491598248831E-11</v>
      </c>
      <c r="AB17" s="16">
        <f t="shared" si="13"/>
        <v>-2.0273560608075059E-11</v>
      </c>
      <c r="AC17" s="16">
        <f t="shared" si="13"/>
        <v>-2.9818036928475067E-11</v>
      </c>
      <c r="AD17" s="16">
        <f t="shared" ref="AD17" si="14">IF(OR(J17="n/a",T17="n/a"),"n/a",J17/T17-1)</f>
        <v>0</v>
      </c>
      <c r="AE17" s="16">
        <f>IF(OR(K17="n/a",U17="n/a"),"n/a",K17/U17-1)</f>
        <v>-2.6346667828414105E-5</v>
      </c>
      <c r="AG17" s="50"/>
    </row>
    <row r="18" spans="1:33" ht="15.75" x14ac:dyDescent="0.25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3" ht="15.75" x14ac:dyDescent="0.25">
      <c r="A19" s="3" t="s">
        <v>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3" s="5" customFormat="1" x14ac:dyDescent="0.2">
      <c r="A20" s="12"/>
      <c r="B20" s="4"/>
      <c r="C20" s="55" t="s">
        <v>2</v>
      </c>
      <c r="D20" s="55"/>
      <c r="E20" s="55"/>
      <c r="F20" s="55"/>
      <c r="G20" s="55"/>
      <c r="H20" s="55"/>
      <c r="I20" s="55"/>
      <c r="J20" s="55"/>
      <c r="K20" s="55"/>
      <c r="L20" s="22"/>
      <c r="M20" s="55" t="s">
        <v>6</v>
      </c>
      <c r="N20" s="55"/>
      <c r="O20" s="55"/>
      <c r="P20" s="55"/>
      <c r="Q20" s="55"/>
      <c r="R20" s="55"/>
      <c r="S20" s="55"/>
      <c r="T20" s="34"/>
      <c r="U20" s="46"/>
      <c r="V20" s="22"/>
      <c r="W20" s="55" t="s">
        <v>3</v>
      </c>
      <c r="X20" s="55"/>
      <c r="Y20" s="55"/>
      <c r="Z20" s="55"/>
      <c r="AA20" s="55"/>
      <c r="AB20" s="55"/>
      <c r="AC20" s="55"/>
      <c r="AD20" s="55"/>
      <c r="AE20" s="55"/>
      <c r="AG20" s="49"/>
    </row>
    <row r="21" spans="1:33" s="5" customFormat="1" x14ac:dyDescent="0.2">
      <c r="A21" s="13" t="s">
        <v>9</v>
      </c>
      <c r="B21" s="6"/>
      <c r="C21" s="7">
        <v>2006</v>
      </c>
      <c r="D21" s="7">
        <v>2007</v>
      </c>
      <c r="E21" s="7">
        <v>2008</v>
      </c>
      <c r="F21" s="7">
        <v>2009</v>
      </c>
      <c r="G21" s="7">
        <v>2010</v>
      </c>
      <c r="H21" s="7">
        <v>2011</v>
      </c>
      <c r="I21" s="7">
        <v>2012</v>
      </c>
      <c r="J21" s="7">
        <v>2013</v>
      </c>
      <c r="K21" s="7">
        <v>2014</v>
      </c>
      <c r="L21" s="7"/>
      <c r="M21" s="7">
        <v>2006</v>
      </c>
      <c r="N21" s="7">
        <v>2007</v>
      </c>
      <c r="O21" s="7">
        <v>2008</v>
      </c>
      <c r="P21" s="7">
        <v>2009</v>
      </c>
      <c r="Q21" s="7">
        <v>2010</v>
      </c>
      <c r="R21" s="7">
        <v>2011</v>
      </c>
      <c r="S21" s="7">
        <v>2012</v>
      </c>
      <c r="T21" s="7">
        <v>2013</v>
      </c>
      <c r="U21" s="7">
        <v>2014</v>
      </c>
      <c r="V21" s="7"/>
      <c r="W21" s="7">
        <v>2006</v>
      </c>
      <c r="X21" s="7">
        <v>2007</v>
      </c>
      <c r="Y21" s="7">
        <v>2008</v>
      </c>
      <c r="Z21" s="7">
        <v>2009</v>
      </c>
      <c r="AA21" s="7">
        <v>2010</v>
      </c>
      <c r="AB21" s="7">
        <v>2011</v>
      </c>
      <c r="AC21" s="7">
        <v>2012</v>
      </c>
      <c r="AD21" s="7">
        <v>2013</v>
      </c>
      <c r="AE21" s="7">
        <v>2014</v>
      </c>
      <c r="AG21" s="49"/>
    </row>
    <row r="22" spans="1:33" s="5" customFormat="1" outlineLevel="1" x14ac:dyDescent="0.2">
      <c r="A22" s="19" t="s">
        <v>22</v>
      </c>
      <c r="B22" s="8"/>
      <c r="C22" s="33" t="s">
        <v>32</v>
      </c>
      <c r="D22" s="33" t="s">
        <v>32</v>
      </c>
      <c r="E22" s="33" t="s">
        <v>32</v>
      </c>
      <c r="F22" s="33" t="s">
        <v>32</v>
      </c>
      <c r="G22" s="33" t="s">
        <v>32</v>
      </c>
      <c r="H22" s="33" t="s">
        <v>32</v>
      </c>
      <c r="I22" s="33" t="s">
        <v>32</v>
      </c>
      <c r="J22" s="33" t="s">
        <v>32</v>
      </c>
      <c r="K22" s="33" t="s">
        <v>32</v>
      </c>
      <c r="M22" s="20" t="s">
        <v>32</v>
      </c>
      <c r="N22" s="20" t="s">
        <v>32</v>
      </c>
      <c r="O22" s="20" t="s">
        <v>32</v>
      </c>
      <c r="P22" s="20" t="s">
        <v>32</v>
      </c>
      <c r="Q22" s="20" t="s">
        <v>32</v>
      </c>
      <c r="R22" s="20" t="s">
        <v>32</v>
      </c>
      <c r="S22" s="20" t="s">
        <v>32</v>
      </c>
      <c r="T22" s="20" t="s">
        <v>32</v>
      </c>
      <c r="U22" s="20" t="s">
        <v>32</v>
      </c>
      <c r="V22" s="15" t="e">
        <f>IF(OR(A6="n/a",L22="n/a"),"n/a",A6/L22-1)</f>
        <v>#VALUE!</v>
      </c>
      <c r="W22" s="15" t="str">
        <f>IF(OR(B6="n/a",M22="n/a"),"n/a",B6/M22-1)</f>
        <v>n/a</v>
      </c>
      <c r="X22" s="15" t="str">
        <f t="shared" ref="X22" si="15">IF(OR(C6="n/a",N22="n/a"),"n/a",C6/N22-1)</f>
        <v>n/a</v>
      </c>
      <c r="Y22" s="15" t="str">
        <f t="shared" ref="Y22" si="16">IF(OR(D6="n/a",O22="n/a"),"n/a",D6/O22-1)</f>
        <v>n/a</v>
      </c>
      <c r="Z22" s="15" t="str">
        <f t="shared" ref="Z22" si="17">IF(OR(E6="n/a",P22="n/a"),"n/a",E6/P22-1)</f>
        <v>n/a</v>
      </c>
      <c r="AA22" s="15" t="str">
        <f t="shared" ref="AA22" si="18">IF(OR(F6="n/a",Q22="n/a"),"n/a",F6/Q22-1)</f>
        <v>n/a</v>
      </c>
      <c r="AB22" s="15" t="str">
        <f t="shared" ref="AB22" si="19">IF(OR(G6="n/a",R22="n/a"),"n/a",G6/R22-1)</f>
        <v>n/a</v>
      </c>
      <c r="AC22" s="15" t="str">
        <f t="shared" ref="AC22" si="20">IF(OR(H6="n/a",S22="n/a"),"n/a",H6/S22-1)</f>
        <v>n/a</v>
      </c>
      <c r="AD22" s="15" t="str">
        <f t="shared" ref="AD22:AD23" si="21">IF(OR(I6="n/a",T22="n/a"),"n/a",I6/T22-1)</f>
        <v>n/a</v>
      </c>
      <c r="AE22" s="15" t="str">
        <f t="shared" ref="AE22:AE23" si="22">IF(OR(J6="n/a",U22="n/a"),"n/a",J6/U22-1)</f>
        <v>n/a</v>
      </c>
      <c r="AG22" s="49"/>
    </row>
    <row r="23" spans="1:33" s="5" customFormat="1" outlineLevel="1" x14ac:dyDescent="0.2">
      <c r="A23" s="19" t="s">
        <v>23</v>
      </c>
      <c r="B23" s="8"/>
      <c r="C23" s="33" t="s">
        <v>32</v>
      </c>
      <c r="D23" s="33" t="s">
        <v>32</v>
      </c>
      <c r="E23" s="33" t="s">
        <v>32</v>
      </c>
      <c r="F23" s="33" t="s">
        <v>32</v>
      </c>
      <c r="G23" s="33" t="s">
        <v>32</v>
      </c>
      <c r="H23" s="33" t="s">
        <v>32</v>
      </c>
      <c r="I23" s="33" t="s">
        <v>32</v>
      </c>
      <c r="J23" s="33" t="s">
        <v>32</v>
      </c>
      <c r="K23" s="33" t="s">
        <v>32</v>
      </c>
      <c r="M23" s="20" t="s">
        <v>32</v>
      </c>
      <c r="N23" s="20" t="s">
        <v>32</v>
      </c>
      <c r="O23" s="20" t="s">
        <v>32</v>
      </c>
      <c r="P23" s="20" t="s">
        <v>32</v>
      </c>
      <c r="Q23" s="20" t="s">
        <v>32</v>
      </c>
      <c r="R23" s="20" t="s">
        <v>32</v>
      </c>
      <c r="S23" s="20" t="s">
        <v>32</v>
      </c>
      <c r="T23" s="20" t="s">
        <v>32</v>
      </c>
      <c r="U23" s="20" t="s">
        <v>32</v>
      </c>
      <c r="V23" s="9"/>
      <c r="W23" s="15" t="str">
        <f t="shared" ref="W23:W32" si="23">IF(OR(B7="n/a",M23="n/a"),"n/a",B7/M23-1)</f>
        <v>n/a</v>
      </c>
      <c r="X23" s="15" t="str">
        <f t="shared" ref="X23:X32" si="24">IF(OR(C7="n/a",N23="n/a"),"n/a",C7/N23-1)</f>
        <v>n/a</v>
      </c>
      <c r="Y23" s="15" t="str">
        <f t="shared" ref="Y23:Y32" si="25">IF(OR(D7="n/a",O23="n/a"),"n/a",D7/O23-1)</f>
        <v>n/a</v>
      </c>
      <c r="Z23" s="15" t="str">
        <f t="shared" ref="Z23:Z32" si="26">IF(OR(E7="n/a",P23="n/a"),"n/a",E7/P23-1)</f>
        <v>n/a</v>
      </c>
      <c r="AA23" s="15" t="str">
        <f t="shared" ref="AA23:AA32" si="27">IF(OR(F7="n/a",Q23="n/a"),"n/a",F7/Q23-1)</f>
        <v>n/a</v>
      </c>
      <c r="AB23" s="15" t="str">
        <f t="shared" ref="AB23:AB32" si="28">IF(OR(G7="n/a",R23="n/a"),"n/a",G7/R23-1)</f>
        <v>n/a</v>
      </c>
      <c r="AC23" s="15" t="str">
        <f t="shared" ref="AC23" si="29">IF(OR(H7="n/a",S23="n/a"),"n/a",H7/S23-1)</f>
        <v>n/a</v>
      </c>
      <c r="AD23" s="15" t="str">
        <f t="shared" si="21"/>
        <v>n/a</v>
      </c>
      <c r="AE23" s="15" t="str">
        <f t="shared" si="22"/>
        <v>n/a</v>
      </c>
      <c r="AG23" s="49"/>
    </row>
    <row r="24" spans="1:33" s="5" customFormat="1" outlineLevel="1" x14ac:dyDescent="0.2">
      <c r="A24" s="19" t="s">
        <v>24</v>
      </c>
      <c r="B24" s="8"/>
      <c r="C24" s="33" t="s">
        <v>32</v>
      </c>
      <c r="D24" s="33" t="s">
        <v>32</v>
      </c>
      <c r="E24" s="33" t="s">
        <v>32</v>
      </c>
      <c r="F24" s="33" t="s">
        <v>32</v>
      </c>
      <c r="G24" s="33" t="s">
        <v>32</v>
      </c>
      <c r="H24" s="33" t="s">
        <v>32</v>
      </c>
      <c r="I24" s="33" t="s">
        <v>32</v>
      </c>
      <c r="J24" s="33" t="s">
        <v>32</v>
      </c>
      <c r="K24" s="33" t="s">
        <v>32</v>
      </c>
      <c r="M24" s="20" t="s">
        <v>32</v>
      </c>
      <c r="N24" s="20" t="s">
        <v>32</v>
      </c>
      <c r="O24" s="20" t="s">
        <v>32</v>
      </c>
      <c r="P24" s="20" t="s">
        <v>32</v>
      </c>
      <c r="Q24" s="20" t="s">
        <v>32</v>
      </c>
      <c r="R24" s="20" t="s">
        <v>32</v>
      </c>
      <c r="S24" s="20" t="s">
        <v>32</v>
      </c>
      <c r="T24" s="20" t="s">
        <v>32</v>
      </c>
      <c r="U24" s="20" t="s">
        <v>32</v>
      </c>
      <c r="V24" s="9"/>
      <c r="W24" s="15" t="str">
        <f t="shared" si="23"/>
        <v>n/a</v>
      </c>
      <c r="X24" s="15" t="str">
        <f t="shared" si="24"/>
        <v>n/a</v>
      </c>
      <c r="Y24" s="15" t="str">
        <f t="shared" si="25"/>
        <v>n/a</v>
      </c>
      <c r="Z24" s="15" t="str">
        <f t="shared" si="26"/>
        <v>n/a</v>
      </c>
      <c r="AA24" s="15" t="str">
        <f t="shared" si="27"/>
        <v>n/a</v>
      </c>
      <c r="AB24" s="15" t="str">
        <f t="shared" si="28"/>
        <v>n/a</v>
      </c>
      <c r="AC24" s="15" t="str">
        <f t="shared" ref="AC24:AC32" si="30">IF(OR(H8="n/a",S24="n/a"),"n/a",H8/S24-1)</f>
        <v>n/a</v>
      </c>
      <c r="AD24" s="15" t="str">
        <f t="shared" ref="AD24:AD32" si="31">IF(OR(I8="n/a",T24="n/a"),"n/a",I8/T24-1)</f>
        <v>n/a</v>
      </c>
      <c r="AE24" s="15" t="str">
        <f t="shared" ref="AE24:AE32" si="32">IF(OR(J8="n/a",U24="n/a"),"n/a",J8/U24-1)</f>
        <v>n/a</v>
      </c>
      <c r="AG24" s="49"/>
    </row>
    <row r="25" spans="1:33" s="5" customFormat="1" outlineLevel="1" x14ac:dyDescent="0.2">
      <c r="A25" s="19" t="s">
        <v>10</v>
      </c>
      <c r="B25" s="8"/>
      <c r="C25" s="33" t="s">
        <v>32</v>
      </c>
      <c r="D25" s="33" t="s">
        <v>32</v>
      </c>
      <c r="E25" s="33" t="s">
        <v>32</v>
      </c>
      <c r="F25" s="33" t="s">
        <v>32</v>
      </c>
      <c r="G25" s="33" t="s">
        <v>32</v>
      </c>
      <c r="H25" s="33" t="s">
        <v>32</v>
      </c>
      <c r="I25" s="33" t="s">
        <v>32</v>
      </c>
      <c r="J25" s="33" t="s">
        <v>32</v>
      </c>
      <c r="K25" s="33" t="s">
        <v>32</v>
      </c>
      <c r="M25" s="20" t="s">
        <v>32</v>
      </c>
      <c r="N25" s="20" t="s">
        <v>32</v>
      </c>
      <c r="O25" s="20" t="s">
        <v>32</v>
      </c>
      <c r="P25" s="20" t="s">
        <v>32</v>
      </c>
      <c r="Q25" s="20" t="s">
        <v>32</v>
      </c>
      <c r="R25" s="20" t="s">
        <v>32</v>
      </c>
      <c r="S25" s="20" t="s">
        <v>32</v>
      </c>
      <c r="T25" s="20" t="s">
        <v>32</v>
      </c>
      <c r="U25" s="20" t="s">
        <v>32</v>
      </c>
      <c r="V25" s="9"/>
      <c r="W25" s="15" t="str">
        <f t="shared" si="23"/>
        <v>n/a</v>
      </c>
      <c r="X25" s="15" t="str">
        <f t="shared" si="24"/>
        <v>n/a</v>
      </c>
      <c r="Y25" s="15" t="str">
        <f t="shared" si="25"/>
        <v>n/a</v>
      </c>
      <c r="Z25" s="15" t="str">
        <f t="shared" si="26"/>
        <v>n/a</v>
      </c>
      <c r="AA25" s="15" t="str">
        <f t="shared" si="27"/>
        <v>n/a</v>
      </c>
      <c r="AB25" s="15" t="str">
        <f t="shared" si="28"/>
        <v>n/a</v>
      </c>
      <c r="AC25" s="15" t="str">
        <f t="shared" si="30"/>
        <v>n/a</v>
      </c>
      <c r="AD25" s="15" t="str">
        <f t="shared" si="31"/>
        <v>n/a</v>
      </c>
      <c r="AE25" s="15" t="str">
        <f t="shared" si="32"/>
        <v>n/a</v>
      </c>
      <c r="AG25" s="49"/>
    </row>
    <row r="26" spans="1:33" s="5" customFormat="1" outlineLevel="1" x14ac:dyDescent="0.2">
      <c r="A26" s="19" t="s">
        <v>25</v>
      </c>
      <c r="B26" s="8"/>
      <c r="C26" s="33" t="s">
        <v>32</v>
      </c>
      <c r="D26" s="33" t="s">
        <v>32</v>
      </c>
      <c r="E26" s="33" t="s">
        <v>32</v>
      </c>
      <c r="F26" s="33" t="s">
        <v>32</v>
      </c>
      <c r="G26" s="33" t="s">
        <v>32</v>
      </c>
      <c r="H26" s="33" t="s">
        <v>32</v>
      </c>
      <c r="I26" s="33" t="s">
        <v>32</v>
      </c>
      <c r="J26" s="33" t="s">
        <v>32</v>
      </c>
      <c r="K26" s="33" t="s">
        <v>32</v>
      </c>
      <c r="M26" s="20" t="s">
        <v>32</v>
      </c>
      <c r="N26" s="20" t="s">
        <v>32</v>
      </c>
      <c r="O26" s="20" t="s">
        <v>32</v>
      </c>
      <c r="P26" s="20" t="s">
        <v>32</v>
      </c>
      <c r="Q26" s="20" t="s">
        <v>32</v>
      </c>
      <c r="R26" s="20" t="s">
        <v>32</v>
      </c>
      <c r="S26" s="20" t="s">
        <v>32</v>
      </c>
      <c r="T26" s="20" t="s">
        <v>32</v>
      </c>
      <c r="U26" s="20" t="s">
        <v>32</v>
      </c>
      <c r="V26" s="9"/>
      <c r="W26" s="15" t="str">
        <f t="shared" si="23"/>
        <v>n/a</v>
      </c>
      <c r="X26" s="15" t="str">
        <f t="shared" si="24"/>
        <v>n/a</v>
      </c>
      <c r="Y26" s="15" t="str">
        <f t="shared" si="25"/>
        <v>n/a</v>
      </c>
      <c r="Z26" s="15" t="str">
        <f t="shared" si="26"/>
        <v>n/a</v>
      </c>
      <c r="AA26" s="15" t="str">
        <f t="shared" si="27"/>
        <v>n/a</v>
      </c>
      <c r="AB26" s="15" t="str">
        <f t="shared" si="28"/>
        <v>n/a</v>
      </c>
      <c r="AC26" s="15" t="str">
        <f t="shared" si="30"/>
        <v>n/a</v>
      </c>
      <c r="AD26" s="15" t="str">
        <f t="shared" si="31"/>
        <v>n/a</v>
      </c>
      <c r="AE26" s="15" t="str">
        <f t="shared" si="32"/>
        <v>n/a</v>
      </c>
      <c r="AG26" s="49"/>
    </row>
    <row r="27" spans="1:33" s="5" customFormat="1" outlineLevel="1" x14ac:dyDescent="0.2">
      <c r="A27" s="19" t="s">
        <v>26</v>
      </c>
      <c r="B27" s="8"/>
      <c r="C27" s="33" t="s">
        <v>32</v>
      </c>
      <c r="D27" s="33" t="s">
        <v>32</v>
      </c>
      <c r="E27" s="33" t="s">
        <v>32</v>
      </c>
      <c r="F27" s="33" t="s">
        <v>32</v>
      </c>
      <c r="G27" s="33" t="s">
        <v>32</v>
      </c>
      <c r="H27" s="33" t="s">
        <v>32</v>
      </c>
      <c r="I27" s="33" t="s">
        <v>32</v>
      </c>
      <c r="J27" s="33" t="s">
        <v>32</v>
      </c>
      <c r="K27" s="33" t="s">
        <v>32</v>
      </c>
      <c r="M27" s="20" t="s">
        <v>32</v>
      </c>
      <c r="N27" s="20" t="s">
        <v>32</v>
      </c>
      <c r="O27" s="20" t="s">
        <v>32</v>
      </c>
      <c r="P27" s="20" t="s">
        <v>32</v>
      </c>
      <c r="Q27" s="20" t="s">
        <v>32</v>
      </c>
      <c r="R27" s="20" t="s">
        <v>32</v>
      </c>
      <c r="S27" s="20" t="s">
        <v>32</v>
      </c>
      <c r="T27" s="20" t="s">
        <v>32</v>
      </c>
      <c r="U27" s="20" t="s">
        <v>32</v>
      </c>
      <c r="V27" s="9"/>
      <c r="W27" s="15" t="str">
        <f t="shared" si="23"/>
        <v>n/a</v>
      </c>
      <c r="X27" s="15" t="str">
        <f t="shared" si="24"/>
        <v>n/a</v>
      </c>
      <c r="Y27" s="15" t="str">
        <f t="shared" si="25"/>
        <v>n/a</v>
      </c>
      <c r="Z27" s="15" t="str">
        <f t="shared" si="26"/>
        <v>n/a</v>
      </c>
      <c r="AA27" s="15" t="str">
        <f t="shared" si="27"/>
        <v>n/a</v>
      </c>
      <c r="AB27" s="15" t="str">
        <f t="shared" si="28"/>
        <v>n/a</v>
      </c>
      <c r="AC27" s="15" t="str">
        <f t="shared" si="30"/>
        <v>n/a</v>
      </c>
      <c r="AD27" s="15" t="str">
        <f t="shared" si="31"/>
        <v>n/a</v>
      </c>
      <c r="AE27" s="15" t="str">
        <f t="shared" si="32"/>
        <v>n/a</v>
      </c>
      <c r="AG27" s="49"/>
    </row>
    <row r="28" spans="1:33" s="5" customFormat="1" outlineLevel="1" x14ac:dyDescent="0.2">
      <c r="A28" s="19" t="s">
        <v>27</v>
      </c>
      <c r="B28" s="8"/>
      <c r="C28" s="33" t="s">
        <v>32</v>
      </c>
      <c r="D28" s="33" t="s">
        <v>32</v>
      </c>
      <c r="E28" s="33" t="s">
        <v>32</v>
      </c>
      <c r="F28" s="33" t="s">
        <v>32</v>
      </c>
      <c r="G28" s="33" t="s">
        <v>32</v>
      </c>
      <c r="H28" s="33" t="s">
        <v>32</v>
      </c>
      <c r="I28" s="33" t="s">
        <v>32</v>
      </c>
      <c r="J28" s="33" t="s">
        <v>32</v>
      </c>
      <c r="K28" s="33" t="s">
        <v>32</v>
      </c>
      <c r="M28" s="20" t="s">
        <v>32</v>
      </c>
      <c r="N28" s="20" t="s">
        <v>32</v>
      </c>
      <c r="O28" s="20" t="s">
        <v>32</v>
      </c>
      <c r="P28" s="20" t="s">
        <v>32</v>
      </c>
      <c r="Q28" s="20" t="s">
        <v>32</v>
      </c>
      <c r="R28" s="20" t="s">
        <v>32</v>
      </c>
      <c r="S28" s="20" t="s">
        <v>32</v>
      </c>
      <c r="T28" s="20" t="s">
        <v>32</v>
      </c>
      <c r="U28" s="20" t="s">
        <v>32</v>
      </c>
      <c r="V28" s="9"/>
      <c r="W28" s="15" t="str">
        <f t="shared" si="23"/>
        <v>n/a</v>
      </c>
      <c r="X28" s="15" t="str">
        <f t="shared" si="24"/>
        <v>n/a</v>
      </c>
      <c r="Y28" s="15" t="str">
        <f t="shared" si="25"/>
        <v>n/a</v>
      </c>
      <c r="Z28" s="15" t="str">
        <f t="shared" si="26"/>
        <v>n/a</v>
      </c>
      <c r="AA28" s="15" t="str">
        <f t="shared" si="27"/>
        <v>n/a</v>
      </c>
      <c r="AB28" s="15" t="str">
        <f t="shared" si="28"/>
        <v>n/a</v>
      </c>
      <c r="AC28" s="15" t="str">
        <f t="shared" si="30"/>
        <v>n/a</v>
      </c>
      <c r="AD28" s="15" t="str">
        <f t="shared" si="31"/>
        <v>n/a</v>
      </c>
      <c r="AE28" s="15" t="str">
        <f t="shared" si="32"/>
        <v>n/a</v>
      </c>
      <c r="AG28" s="49"/>
    </row>
    <row r="29" spans="1:33" s="5" customFormat="1" outlineLevel="1" x14ac:dyDescent="0.2">
      <c r="A29" s="19" t="s">
        <v>28</v>
      </c>
      <c r="B29" s="8"/>
      <c r="C29" s="33" t="s">
        <v>32</v>
      </c>
      <c r="D29" s="33" t="s">
        <v>32</v>
      </c>
      <c r="E29" s="33" t="s">
        <v>32</v>
      </c>
      <c r="F29" s="33" t="s">
        <v>32</v>
      </c>
      <c r="G29" s="33" t="s">
        <v>32</v>
      </c>
      <c r="H29" s="33" t="s">
        <v>32</v>
      </c>
      <c r="I29" s="33" t="s">
        <v>32</v>
      </c>
      <c r="J29" s="33" t="s">
        <v>32</v>
      </c>
      <c r="K29" s="33" t="s">
        <v>32</v>
      </c>
      <c r="M29" s="20" t="s">
        <v>32</v>
      </c>
      <c r="N29" s="20" t="s">
        <v>32</v>
      </c>
      <c r="O29" s="20" t="s">
        <v>32</v>
      </c>
      <c r="P29" s="20" t="s">
        <v>32</v>
      </c>
      <c r="Q29" s="20" t="s">
        <v>32</v>
      </c>
      <c r="R29" s="20" t="s">
        <v>32</v>
      </c>
      <c r="S29" s="20" t="s">
        <v>32</v>
      </c>
      <c r="T29" s="20" t="s">
        <v>32</v>
      </c>
      <c r="U29" s="20" t="s">
        <v>32</v>
      </c>
      <c r="V29" s="9"/>
      <c r="W29" s="15" t="str">
        <f t="shared" si="23"/>
        <v>n/a</v>
      </c>
      <c r="X29" s="15" t="str">
        <f t="shared" si="24"/>
        <v>n/a</v>
      </c>
      <c r="Y29" s="15" t="str">
        <f t="shared" si="25"/>
        <v>n/a</v>
      </c>
      <c r="Z29" s="15" t="str">
        <f t="shared" si="26"/>
        <v>n/a</v>
      </c>
      <c r="AA29" s="15" t="str">
        <f t="shared" si="27"/>
        <v>n/a</v>
      </c>
      <c r="AB29" s="15" t="str">
        <f t="shared" si="28"/>
        <v>n/a</v>
      </c>
      <c r="AC29" s="15" t="str">
        <f t="shared" si="30"/>
        <v>n/a</v>
      </c>
      <c r="AD29" s="15" t="str">
        <f t="shared" si="31"/>
        <v>n/a</v>
      </c>
      <c r="AE29" s="15" t="str">
        <f t="shared" si="32"/>
        <v>n/a</v>
      </c>
      <c r="AG29" s="49"/>
    </row>
    <row r="30" spans="1:33" s="5" customFormat="1" outlineLevel="1" x14ac:dyDescent="0.2">
      <c r="A30" s="19" t="s">
        <v>29</v>
      </c>
      <c r="B30" s="8"/>
      <c r="C30" s="33" t="s">
        <v>32</v>
      </c>
      <c r="D30" s="33" t="s">
        <v>32</v>
      </c>
      <c r="E30" s="33" t="s">
        <v>32</v>
      </c>
      <c r="F30" s="33" t="s">
        <v>32</v>
      </c>
      <c r="G30" s="33" t="s">
        <v>32</v>
      </c>
      <c r="H30" s="33" t="s">
        <v>32</v>
      </c>
      <c r="I30" s="33" t="s">
        <v>32</v>
      </c>
      <c r="J30" s="33" t="s">
        <v>32</v>
      </c>
      <c r="K30" s="33" t="s">
        <v>32</v>
      </c>
      <c r="M30" s="20" t="s">
        <v>32</v>
      </c>
      <c r="N30" s="20" t="s">
        <v>32</v>
      </c>
      <c r="O30" s="20" t="s">
        <v>32</v>
      </c>
      <c r="P30" s="20" t="s">
        <v>32</v>
      </c>
      <c r="Q30" s="20" t="s">
        <v>32</v>
      </c>
      <c r="R30" s="20" t="s">
        <v>32</v>
      </c>
      <c r="S30" s="20" t="s">
        <v>32</v>
      </c>
      <c r="T30" s="20" t="s">
        <v>32</v>
      </c>
      <c r="U30" s="20" t="s">
        <v>32</v>
      </c>
      <c r="V30" s="9"/>
      <c r="W30" s="15" t="str">
        <f t="shared" si="23"/>
        <v>n/a</v>
      </c>
      <c r="X30" s="15" t="str">
        <f t="shared" si="24"/>
        <v>n/a</v>
      </c>
      <c r="Y30" s="15" t="str">
        <f t="shared" si="25"/>
        <v>n/a</v>
      </c>
      <c r="Z30" s="15" t="str">
        <f t="shared" si="26"/>
        <v>n/a</v>
      </c>
      <c r="AA30" s="15" t="str">
        <f t="shared" si="27"/>
        <v>n/a</v>
      </c>
      <c r="AB30" s="15" t="str">
        <f t="shared" si="28"/>
        <v>n/a</v>
      </c>
      <c r="AC30" s="15" t="str">
        <f t="shared" si="30"/>
        <v>n/a</v>
      </c>
      <c r="AD30" s="15" t="str">
        <f t="shared" si="31"/>
        <v>n/a</v>
      </c>
      <c r="AE30" s="15" t="str">
        <f t="shared" si="32"/>
        <v>n/a</v>
      </c>
      <c r="AG30" s="49"/>
    </row>
    <row r="31" spans="1:33" s="5" customFormat="1" outlineLevel="1" x14ac:dyDescent="0.2">
      <c r="A31" s="19" t="s">
        <v>30</v>
      </c>
      <c r="B31" s="8"/>
      <c r="C31" s="33" t="s">
        <v>32</v>
      </c>
      <c r="D31" s="33" t="s">
        <v>32</v>
      </c>
      <c r="E31" s="33" t="s">
        <v>32</v>
      </c>
      <c r="F31" s="33" t="s">
        <v>32</v>
      </c>
      <c r="G31" s="33" t="s">
        <v>32</v>
      </c>
      <c r="H31" s="33" t="s">
        <v>32</v>
      </c>
      <c r="I31" s="33" t="s">
        <v>32</v>
      </c>
      <c r="J31" s="33" t="s">
        <v>32</v>
      </c>
      <c r="K31" s="33" t="s">
        <v>32</v>
      </c>
      <c r="M31" s="20" t="s">
        <v>32</v>
      </c>
      <c r="N31" s="20" t="s">
        <v>32</v>
      </c>
      <c r="O31" s="20" t="s">
        <v>32</v>
      </c>
      <c r="P31" s="20" t="s">
        <v>32</v>
      </c>
      <c r="Q31" s="20" t="s">
        <v>32</v>
      </c>
      <c r="R31" s="20" t="s">
        <v>32</v>
      </c>
      <c r="S31" s="20" t="s">
        <v>32</v>
      </c>
      <c r="T31" s="20" t="s">
        <v>32</v>
      </c>
      <c r="U31" s="20" t="s">
        <v>32</v>
      </c>
      <c r="V31" s="9"/>
      <c r="W31" s="15" t="str">
        <f t="shared" si="23"/>
        <v>n/a</v>
      </c>
      <c r="X31" s="15" t="str">
        <f t="shared" si="24"/>
        <v>n/a</v>
      </c>
      <c r="Y31" s="15" t="str">
        <f t="shared" si="25"/>
        <v>n/a</v>
      </c>
      <c r="Z31" s="15" t="str">
        <f t="shared" si="26"/>
        <v>n/a</v>
      </c>
      <c r="AA31" s="15" t="str">
        <f t="shared" si="27"/>
        <v>n/a</v>
      </c>
      <c r="AB31" s="15" t="str">
        <f t="shared" si="28"/>
        <v>n/a</v>
      </c>
      <c r="AC31" s="15" t="str">
        <f t="shared" si="30"/>
        <v>n/a</v>
      </c>
      <c r="AD31" s="15" t="str">
        <f t="shared" si="31"/>
        <v>n/a</v>
      </c>
      <c r="AE31" s="15" t="str">
        <f t="shared" si="32"/>
        <v>n/a</v>
      </c>
      <c r="AG31" s="49"/>
    </row>
    <row r="32" spans="1:33" s="5" customFormat="1" outlineLevel="1" x14ac:dyDescent="0.2">
      <c r="A32" s="19" t="s">
        <v>31</v>
      </c>
      <c r="B32" s="8"/>
      <c r="C32" s="33" t="s">
        <v>32</v>
      </c>
      <c r="D32" s="33" t="s">
        <v>32</v>
      </c>
      <c r="E32" s="33" t="s">
        <v>32</v>
      </c>
      <c r="F32" s="33" t="s">
        <v>32</v>
      </c>
      <c r="G32" s="33" t="s">
        <v>32</v>
      </c>
      <c r="H32" s="33" t="s">
        <v>32</v>
      </c>
      <c r="I32" s="33" t="s">
        <v>32</v>
      </c>
      <c r="J32" s="33" t="s">
        <v>32</v>
      </c>
      <c r="K32" s="33" t="s">
        <v>32</v>
      </c>
      <c r="M32" s="20" t="s">
        <v>32</v>
      </c>
      <c r="N32" s="20" t="s">
        <v>32</v>
      </c>
      <c r="O32" s="20" t="s">
        <v>32</v>
      </c>
      <c r="P32" s="20" t="s">
        <v>32</v>
      </c>
      <c r="Q32" s="20" t="s">
        <v>32</v>
      </c>
      <c r="R32" s="20" t="s">
        <v>32</v>
      </c>
      <c r="S32" s="20" t="s">
        <v>32</v>
      </c>
      <c r="T32" s="20" t="s">
        <v>32</v>
      </c>
      <c r="U32" s="20" t="s">
        <v>32</v>
      </c>
      <c r="V32" s="9"/>
      <c r="W32" s="15" t="str">
        <f t="shared" si="23"/>
        <v>n/a</v>
      </c>
      <c r="X32" s="15" t="str">
        <f t="shared" si="24"/>
        <v>n/a</v>
      </c>
      <c r="Y32" s="15" t="str">
        <f t="shared" si="25"/>
        <v>n/a</v>
      </c>
      <c r="Z32" s="15" t="str">
        <f t="shared" si="26"/>
        <v>n/a</v>
      </c>
      <c r="AA32" s="15" t="str">
        <f t="shared" si="27"/>
        <v>n/a</v>
      </c>
      <c r="AB32" s="15" t="str">
        <f t="shared" si="28"/>
        <v>n/a</v>
      </c>
      <c r="AC32" s="15" t="str">
        <f t="shared" si="30"/>
        <v>n/a</v>
      </c>
      <c r="AD32" s="15" t="str">
        <f t="shared" si="31"/>
        <v>n/a</v>
      </c>
      <c r="AE32" s="15" t="str">
        <f t="shared" si="32"/>
        <v>n/a</v>
      </c>
      <c r="AG32" s="49"/>
    </row>
    <row r="33" spans="1:33" s="18" customFormat="1" x14ac:dyDescent="0.2">
      <c r="A33" s="37" t="s">
        <v>1</v>
      </c>
      <c r="C33" s="18" t="s">
        <v>32</v>
      </c>
      <c r="D33" s="18" t="s">
        <v>32</v>
      </c>
      <c r="E33" s="18" t="s">
        <v>32</v>
      </c>
      <c r="F33" s="18" t="s">
        <v>32</v>
      </c>
      <c r="G33" s="18" t="s">
        <v>32</v>
      </c>
      <c r="H33" s="18" t="s">
        <v>32</v>
      </c>
      <c r="I33" s="18" t="s">
        <v>32</v>
      </c>
      <c r="J33" s="18" t="s">
        <v>32</v>
      </c>
      <c r="K33" s="18" t="s">
        <v>32</v>
      </c>
      <c r="M33" s="18">
        <v>39552776200</v>
      </c>
      <c r="N33" s="18">
        <v>53647016100</v>
      </c>
      <c r="O33" s="18">
        <f>55.6*10^9</f>
        <v>55600000000</v>
      </c>
      <c r="P33" s="18">
        <f>49.358*10^9</f>
        <v>49358000000</v>
      </c>
      <c r="Q33" s="18">
        <f>82.624*10^9</f>
        <v>82624000000</v>
      </c>
      <c r="R33" s="18">
        <f>89.1*10^9</f>
        <v>89100000000</v>
      </c>
      <c r="S33" s="43">
        <v>97454938506.199997</v>
      </c>
      <c r="T33" s="18">
        <v>103130107812.10001</v>
      </c>
      <c r="U33" s="18">
        <f>114359115.1319*1000</f>
        <v>114359115131.89999</v>
      </c>
      <c r="V33" s="18" t="e">
        <f>SUM(#REF!)</f>
        <v>#REF!</v>
      </c>
      <c r="W33" s="16" t="str">
        <f t="shared" ref="W33:AB33" si="33">IF(OR(C33="n/a",M33="n/a"),"n/a",C33/M33-1)</f>
        <v>n/a</v>
      </c>
      <c r="X33" s="16" t="str">
        <f t="shared" si="33"/>
        <v>n/a</v>
      </c>
      <c r="Y33" s="16" t="str">
        <f t="shared" si="33"/>
        <v>n/a</v>
      </c>
      <c r="Z33" s="16" t="str">
        <f t="shared" si="33"/>
        <v>n/a</v>
      </c>
      <c r="AA33" s="16" t="str">
        <f t="shared" si="33"/>
        <v>n/a</v>
      </c>
      <c r="AB33" s="16" t="str">
        <f t="shared" si="33"/>
        <v>n/a</v>
      </c>
      <c r="AC33" s="16" t="str">
        <f t="shared" ref="AC33" si="34">IF(OR(I33="n/a",S33="n/a"),"n/a",I33/S33-1)</f>
        <v>n/a</v>
      </c>
      <c r="AD33" s="16" t="str">
        <f t="shared" ref="AD33" si="35">IF(OR(J33="n/a",T33="n/a"),"n/a",J33/T33-1)</f>
        <v>n/a</v>
      </c>
      <c r="AE33" s="16" t="str">
        <f t="shared" ref="AE33" si="36">IF(OR(K33="n/a",U33="n/a"),"n/a",K33/U33-1)</f>
        <v>n/a</v>
      </c>
      <c r="AG33" s="51"/>
    </row>
    <row r="34" spans="1:33" ht="15.75" collapsed="1" x14ac:dyDescent="0.25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3" ht="15.75" x14ac:dyDescent="0.25">
      <c r="A35" s="3" t="s">
        <v>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3" s="5" customFormat="1" x14ac:dyDescent="0.2">
      <c r="A36" s="12"/>
      <c r="B36" s="4"/>
      <c r="C36" s="55" t="s">
        <v>2</v>
      </c>
      <c r="D36" s="55"/>
      <c r="E36" s="55"/>
      <c r="F36" s="55"/>
      <c r="G36" s="55"/>
      <c r="H36" s="55"/>
      <c r="I36" s="55"/>
      <c r="J36" s="55"/>
      <c r="K36" s="55"/>
      <c r="L36" s="22"/>
      <c r="M36" s="55" t="s">
        <v>6</v>
      </c>
      <c r="N36" s="55"/>
      <c r="O36" s="55"/>
      <c r="P36" s="55"/>
      <c r="Q36" s="55"/>
      <c r="R36" s="55"/>
      <c r="S36" s="55"/>
      <c r="T36" s="34"/>
      <c r="U36" s="46"/>
      <c r="V36" s="22"/>
      <c r="W36" s="55" t="s">
        <v>3</v>
      </c>
      <c r="X36" s="55"/>
      <c r="Y36" s="55"/>
      <c r="Z36" s="55"/>
      <c r="AA36" s="55"/>
      <c r="AB36" s="55"/>
      <c r="AC36" s="55"/>
      <c r="AD36" s="55"/>
      <c r="AE36" s="55"/>
      <c r="AG36" s="49"/>
    </row>
    <row r="37" spans="1:33" s="5" customFormat="1" x14ac:dyDescent="0.2">
      <c r="A37" s="13" t="s">
        <v>9</v>
      </c>
      <c r="B37" s="6"/>
      <c r="C37" s="7">
        <v>2006</v>
      </c>
      <c r="D37" s="7">
        <v>2007</v>
      </c>
      <c r="E37" s="7">
        <v>2008</v>
      </c>
      <c r="F37" s="7">
        <v>2009</v>
      </c>
      <c r="G37" s="7">
        <v>2010</v>
      </c>
      <c r="H37" s="7">
        <v>2011</v>
      </c>
      <c r="I37" s="7">
        <v>2012</v>
      </c>
      <c r="J37" s="7">
        <v>2013</v>
      </c>
      <c r="K37" s="7">
        <v>2014</v>
      </c>
      <c r="L37" s="7"/>
      <c r="M37" s="7">
        <v>2006</v>
      </c>
      <c r="N37" s="7">
        <v>2007</v>
      </c>
      <c r="O37" s="7">
        <v>2008</v>
      </c>
      <c r="P37" s="7">
        <v>2009</v>
      </c>
      <c r="Q37" s="7">
        <v>2010</v>
      </c>
      <c r="R37" s="7">
        <v>2011</v>
      </c>
      <c r="S37" s="7">
        <v>2012</v>
      </c>
      <c r="T37" s="7">
        <v>2013</v>
      </c>
      <c r="U37" s="7">
        <v>2014</v>
      </c>
      <c r="V37" s="7"/>
      <c r="W37" s="7">
        <v>2006</v>
      </c>
      <c r="X37" s="7">
        <v>2007</v>
      </c>
      <c r="Y37" s="7">
        <v>2008</v>
      </c>
      <c r="Z37" s="7">
        <v>2009</v>
      </c>
      <c r="AA37" s="7">
        <v>2010</v>
      </c>
      <c r="AB37" s="7">
        <v>2011</v>
      </c>
      <c r="AC37" s="7">
        <v>2012</v>
      </c>
      <c r="AD37" s="7">
        <v>2013</v>
      </c>
      <c r="AE37" s="7">
        <v>2014</v>
      </c>
      <c r="AG37" s="49"/>
    </row>
    <row r="38" spans="1:33" s="5" customFormat="1" outlineLevel="1" x14ac:dyDescent="0.2">
      <c r="A38" s="19" t="s">
        <v>22</v>
      </c>
      <c r="B38" s="8"/>
      <c r="C38" s="20" t="s">
        <v>32</v>
      </c>
      <c r="D38" s="20" t="s">
        <v>32</v>
      </c>
      <c r="E38" s="20" t="s">
        <v>32</v>
      </c>
      <c r="F38" s="20" t="s">
        <v>32</v>
      </c>
      <c r="G38" s="20" t="s">
        <v>32</v>
      </c>
      <c r="H38" s="20" t="s">
        <v>32</v>
      </c>
      <c r="I38" s="20" t="s">
        <v>32</v>
      </c>
      <c r="J38" s="20" t="s">
        <v>32</v>
      </c>
      <c r="K38" s="20"/>
      <c r="L38" s="9"/>
      <c r="M38" s="20" t="s">
        <v>32</v>
      </c>
      <c r="N38" s="20" t="s">
        <v>32</v>
      </c>
      <c r="O38" s="20" t="s">
        <v>32</v>
      </c>
      <c r="P38" s="20" t="s">
        <v>32</v>
      </c>
      <c r="Q38" s="20" t="s">
        <v>32</v>
      </c>
      <c r="R38" s="20" t="s">
        <v>32</v>
      </c>
      <c r="S38" s="20" t="s">
        <v>32</v>
      </c>
      <c r="T38" s="20" t="s">
        <v>32</v>
      </c>
      <c r="U38" s="20" t="s">
        <v>32</v>
      </c>
      <c r="V38" s="9"/>
      <c r="W38" s="15" t="str">
        <f t="shared" ref="W38:AE38" si="37">IF(OR(C38="n/a",M38="n/a"),"n/a",C38/M38-1)</f>
        <v>n/a</v>
      </c>
      <c r="X38" s="15" t="str">
        <f t="shared" si="37"/>
        <v>n/a</v>
      </c>
      <c r="Y38" s="15" t="str">
        <f t="shared" si="37"/>
        <v>n/a</v>
      </c>
      <c r="Z38" s="15" t="str">
        <f t="shared" si="37"/>
        <v>n/a</v>
      </c>
      <c r="AA38" s="15" t="str">
        <f t="shared" si="37"/>
        <v>n/a</v>
      </c>
      <c r="AB38" s="15" t="str">
        <f t="shared" si="37"/>
        <v>n/a</v>
      </c>
      <c r="AC38" s="15" t="str">
        <f t="shared" si="37"/>
        <v>n/a</v>
      </c>
      <c r="AD38" s="15" t="str">
        <f t="shared" si="37"/>
        <v>n/a</v>
      </c>
      <c r="AE38" s="15" t="str">
        <f t="shared" si="37"/>
        <v>n/a</v>
      </c>
      <c r="AG38" s="49"/>
    </row>
    <row r="39" spans="1:33" s="5" customFormat="1" outlineLevel="1" x14ac:dyDescent="0.2">
      <c r="A39" s="19" t="s">
        <v>23</v>
      </c>
      <c r="B39" s="8"/>
      <c r="C39" s="20" t="s">
        <v>32</v>
      </c>
      <c r="D39" s="20" t="s">
        <v>32</v>
      </c>
      <c r="E39" s="20" t="s">
        <v>32</v>
      </c>
      <c r="F39" s="20" t="s">
        <v>32</v>
      </c>
      <c r="G39" s="20" t="s">
        <v>32</v>
      </c>
      <c r="H39" s="20" t="s">
        <v>32</v>
      </c>
      <c r="I39" s="20" t="s">
        <v>32</v>
      </c>
      <c r="J39" s="20" t="s">
        <v>32</v>
      </c>
      <c r="K39" s="20"/>
      <c r="L39" s="9"/>
      <c r="M39" s="20" t="s">
        <v>32</v>
      </c>
      <c r="N39" s="20" t="s">
        <v>32</v>
      </c>
      <c r="O39" s="20" t="s">
        <v>32</v>
      </c>
      <c r="P39" s="20" t="s">
        <v>32</v>
      </c>
      <c r="Q39" s="20" t="s">
        <v>32</v>
      </c>
      <c r="R39" s="20" t="s">
        <v>32</v>
      </c>
      <c r="S39" s="20" t="s">
        <v>32</v>
      </c>
      <c r="T39" s="20" t="s">
        <v>32</v>
      </c>
      <c r="U39" s="20" t="s">
        <v>32</v>
      </c>
      <c r="V39" s="9"/>
      <c r="W39" s="15" t="str">
        <f t="shared" ref="W39:W48" si="38">IF(OR(C39="n/a",M39="n/a"),"n/a",C39/M39-1)</f>
        <v>n/a</v>
      </c>
      <c r="X39" s="15" t="str">
        <f t="shared" ref="X39:X48" si="39">IF(OR(D39="n/a",N39="n/a"),"n/a",D39/N39-1)</f>
        <v>n/a</v>
      </c>
      <c r="Y39" s="15" t="str">
        <f t="shared" ref="Y39:Y48" si="40">IF(OR(E39="n/a",O39="n/a"),"n/a",E39/O39-1)</f>
        <v>n/a</v>
      </c>
      <c r="Z39" s="15" t="str">
        <f t="shared" ref="Z39:Z48" si="41">IF(OR(F39="n/a",P39="n/a"),"n/a",F39/P39-1)</f>
        <v>n/a</v>
      </c>
      <c r="AA39" s="15" t="str">
        <f t="shared" ref="AA39:AA48" si="42">IF(OR(G39="n/a",Q39="n/a"),"n/a",G39/Q39-1)</f>
        <v>n/a</v>
      </c>
      <c r="AB39" s="15" t="str">
        <f t="shared" ref="AB39:AB48" si="43">IF(OR(H39="n/a",R39="n/a"),"n/a",H39/R39-1)</f>
        <v>n/a</v>
      </c>
      <c r="AC39" s="15" t="str">
        <f t="shared" ref="AC39:AC48" si="44">IF(OR(I39="n/a",S39="n/a"),"n/a",I39/S39-1)</f>
        <v>n/a</v>
      </c>
      <c r="AD39" s="15" t="str">
        <f t="shared" ref="AD39:AD49" si="45">IF(OR(J39="n/a",T39="n/a"),"n/a",J39/T39-1)</f>
        <v>n/a</v>
      </c>
      <c r="AE39" s="15" t="str">
        <f t="shared" ref="AE39:AE49" si="46">IF(OR(K39="n/a",U39="n/a"),"n/a",K39/U39-1)</f>
        <v>n/a</v>
      </c>
      <c r="AG39" s="49"/>
    </row>
    <row r="40" spans="1:33" s="5" customFormat="1" outlineLevel="1" x14ac:dyDescent="0.2">
      <c r="A40" s="19" t="s">
        <v>24</v>
      </c>
      <c r="B40" s="8"/>
      <c r="C40" s="20" t="s">
        <v>32</v>
      </c>
      <c r="D40" s="20" t="s">
        <v>32</v>
      </c>
      <c r="E40" s="20" t="s">
        <v>32</v>
      </c>
      <c r="F40" s="20" t="s">
        <v>32</v>
      </c>
      <c r="G40" s="20" t="s">
        <v>32</v>
      </c>
      <c r="H40" s="20" t="s">
        <v>32</v>
      </c>
      <c r="I40" s="20" t="s">
        <v>32</v>
      </c>
      <c r="J40" s="20" t="s">
        <v>32</v>
      </c>
      <c r="K40" s="20"/>
      <c r="L40" s="9"/>
      <c r="M40" s="20" t="s">
        <v>32</v>
      </c>
      <c r="N40" s="20" t="s">
        <v>32</v>
      </c>
      <c r="O40" s="20" t="s">
        <v>32</v>
      </c>
      <c r="P40" s="20" t="s">
        <v>32</v>
      </c>
      <c r="Q40" s="20" t="s">
        <v>32</v>
      </c>
      <c r="R40" s="20" t="s">
        <v>32</v>
      </c>
      <c r="S40" s="20" t="s">
        <v>32</v>
      </c>
      <c r="T40" s="20" t="s">
        <v>32</v>
      </c>
      <c r="U40" s="20" t="s">
        <v>32</v>
      </c>
      <c r="V40" s="9"/>
      <c r="W40" s="15" t="str">
        <f t="shared" si="38"/>
        <v>n/a</v>
      </c>
      <c r="X40" s="15" t="str">
        <f t="shared" si="39"/>
        <v>n/a</v>
      </c>
      <c r="Y40" s="15" t="str">
        <f t="shared" si="40"/>
        <v>n/a</v>
      </c>
      <c r="Z40" s="15" t="str">
        <f t="shared" si="41"/>
        <v>n/a</v>
      </c>
      <c r="AA40" s="15" t="str">
        <f t="shared" si="42"/>
        <v>n/a</v>
      </c>
      <c r="AB40" s="15" t="str">
        <f t="shared" si="43"/>
        <v>n/a</v>
      </c>
      <c r="AC40" s="15" t="str">
        <f t="shared" si="44"/>
        <v>n/a</v>
      </c>
      <c r="AD40" s="15" t="str">
        <f t="shared" si="45"/>
        <v>n/a</v>
      </c>
      <c r="AE40" s="15" t="str">
        <f t="shared" si="46"/>
        <v>n/a</v>
      </c>
      <c r="AG40" s="49"/>
    </row>
    <row r="41" spans="1:33" s="5" customFormat="1" outlineLevel="1" x14ac:dyDescent="0.2">
      <c r="A41" s="19" t="s">
        <v>10</v>
      </c>
      <c r="B41" s="8"/>
      <c r="C41" s="20" t="s">
        <v>32</v>
      </c>
      <c r="D41" s="20" t="s">
        <v>32</v>
      </c>
      <c r="E41" s="20" t="s">
        <v>32</v>
      </c>
      <c r="F41" s="20" t="s">
        <v>32</v>
      </c>
      <c r="G41" s="20" t="s">
        <v>32</v>
      </c>
      <c r="H41" s="20" t="s">
        <v>32</v>
      </c>
      <c r="I41" s="20" t="s">
        <v>32</v>
      </c>
      <c r="J41" s="20" t="s">
        <v>32</v>
      </c>
      <c r="K41" s="20"/>
      <c r="L41" s="9"/>
      <c r="M41" s="20" t="s">
        <v>32</v>
      </c>
      <c r="N41" s="20" t="s">
        <v>32</v>
      </c>
      <c r="O41" s="20" t="s">
        <v>32</v>
      </c>
      <c r="P41" s="20" t="s">
        <v>32</v>
      </c>
      <c r="Q41" s="20" t="s">
        <v>32</v>
      </c>
      <c r="R41" s="20" t="s">
        <v>32</v>
      </c>
      <c r="S41" s="20" t="s">
        <v>32</v>
      </c>
      <c r="T41" s="20" t="s">
        <v>32</v>
      </c>
      <c r="U41" s="20" t="s">
        <v>32</v>
      </c>
      <c r="V41" s="9"/>
      <c r="W41" s="15" t="str">
        <f t="shared" si="38"/>
        <v>n/a</v>
      </c>
      <c r="X41" s="15" t="str">
        <f t="shared" si="39"/>
        <v>n/a</v>
      </c>
      <c r="Y41" s="15" t="str">
        <f t="shared" si="40"/>
        <v>n/a</v>
      </c>
      <c r="Z41" s="15" t="str">
        <f t="shared" si="41"/>
        <v>n/a</v>
      </c>
      <c r="AA41" s="15" t="str">
        <f t="shared" si="42"/>
        <v>n/a</v>
      </c>
      <c r="AB41" s="15" t="str">
        <f t="shared" si="43"/>
        <v>n/a</v>
      </c>
      <c r="AC41" s="15" t="str">
        <f t="shared" si="44"/>
        <v>n/a</v>
      </c>
      <c r="AD41" s="15" t="str">
        <f t="shared" si="45"/>
        <v>n/a</v>
      </c>
      <c r="AE41" s="15" t="str">
        <f t="shared" si="46"/>
        <v>n/a</v>
      </c>
      <c r="AG41" s="49"/>
    </row>
    <row r="42" spans="1:33" s="5" customFormat="1" outlineLevel="1" x14ac:dyDescent="0.2">
      <c r="A42" s="19" t="s">
        <v>25</v>
      </c>
      <c r="B42" s="8"/>
      <c r="C42" s="20" t="s">
        <v>32</v>
      </c>
      <c r="D42" s="20" t="s">
        <v>32</v>
      </c>
      <c r="E42" s="20" t="s">
        <v>32</v>
      </c>
      <c r="F42" s="20" t="s">
        <v>32</v>
      </c>
      <c r="G42" s="20" t="s">
        <v>32</v>
      </c>
      <c r="H42" s="20" t="s">
        <v>32</v>
      </c>
      <c r="I42" s="20" t="s">
        <v>32</v>
      </c>
      <c r="J42" s="20" t="s">
        <v>32</v>
      </c>
      <c r="K42" s="20"/>
      <c r="L42" s="9"/>
      <c r="M42" s="20" t="s">
        <v>32</v>
      </c>
      <c r="N42" s="20" t="s">
        <v>32</v>
      </c>
      <c r="O42" s="20" t="s">
        <v>32</v>
      </c>
      <c r="P42" s="20" t="s">
        <v>32</v>
      </c>
      <c r="Q42" s="20" t="s">
        <v>32</v>
      </c>
      <c r="R42" s="20" t="s">
        <v>32</v>
      </c>
      <c r="S42" s="20" t="s">
        <v>32</v>
      </c>
      <c r="T42" s="20" t="s">
        <v>32</v>
      </c>
      <c r="U42" s="20" t="s">
        <v>32</v>
      </c>
      <c r="V42" s="9"/>
      <c r="W42" s="15" t="str">
        <f t="shared" si="38"/>
        <v>n/a</v>
      </c>
      <c r="X42" s="15" t="str">
        <f t="shared" si="39"/>
        <v>n/a</v>
      </c>
      <c r="Y42" s="15" t="str">
        <f t="shared" si="40"/>
        <v>n/a</v>
      </c>
      <c r="Z42" s="15" t="str">
        <f t="shared" si="41"/>
        <v>n/a</v>
      </c>
      <c r="AA42" s="15" t="str">
        <f t="shared" si="42"/>
        <v>n/a</v>
      </c>
      <c r="AB42" s="15" t="str">
        <f t="shared" si="43"/>
        <v>n/a</v>
      </c>
      <c r="AC42" s="15" t="str">
        <f t="shared" si="44"/>
        <v>n/a</v>
      </c>
      <c r="AD42" s="15" t="str">
        <f t="shared" si="45"/>
        <v>n/a</v>
      </c>
      <c r="AE42" s="15" t="str">
        <f t="shared" si="46"/>
        <v>n/a</v>
      </c>
      <c r="AG42" s="49"/>
    </row>
    <row r="43" spans="1:33" s="5" customFormat="1" outlineLevel="1" x14ac:dyDescent="0.2">
      <c r="A43" s="19" t="s">
        <v>26</v>
      </c>
      <c r="B43" s="8"/>
      <c r="C43" s="20" t="s">
        <v>32</v>
      </c>
      <c r="D43" s="20" t="s">
        <v>32</v>
      </c>
      <c r="E43" s="20" t="s">
        <v>32</v>
      </c>
      <c r="F43" s="20" t="s">
        <v>32</v>
      </c>
      <c r="G43" s="20" t="s">
        <v>32</v>
      </c>
      <c r="H43" s="20" t="s">
        <v>32</v>
      </c>
      <c r="I43" s="20" t="s">
        <v>32</v>
      </c>
      <c r="J43" s="20" t="s">
        <v>32</v>
      </c>
      <c r="K43" s="20"/>
      <c r="L43" s="9"/>
      <c r="M43" s="20" t="s">
        <v>32</v>
      </c>
      <c r="N43" s="20" t="s">
        <v>32</v>
      </c>
      <c r="O43" s="20" t="s">
        <v>32</v>
      </c>
      <c r="P43" s="20" t="s">
        <v>32</v>
      </c>
      <c r="Q43" s="20" t="s">
        <v>32</v>
      </c>
      <c r="R43" s="20" t="s">
        <v>32</v>
      </c>
      <c r="S43" s="20" t="s">
        <v>32</v>
      </c>
      <c r="T43" s="20" t="s">
        <v>32</v>
      </c>
      <c r="U43" s="20" t="s">
        <v>32</v>
      </c>
      <c r="V43" s="9"/>
      <c r="W43" s="15" t="str">
        <f t="shared" si="38"/>
        <v>n/a</v>
      </c>
      <c r="X43" s="15" t="str">
        <f t="shared" si="39"/>
        <v>n/a</v>
      </c>
      <c r="Y43" s="15" t="str">
        <f t="shared" si="40"/>
        <v>n/a</v>
      </c>
      <c r="Z43" s="15" t="str">
        <f t="shared" si="41"/>
        <v>n/a</v>
      </c>
      <c r="AA43" s="15" t="str">
        <f t="shared" si="42"/>
        <v>n/a</v>
      </c>
      <c r="AB43" s="15" t="str">
        <f t="shared" si="43"/>
        <v>n/a</v>
      </c>
      <c r="AC43" s="15" t="str">
        <f t="shared" si="44"/>
        <v>n/a</v>
      </c>
      <c r="AD43" s="15" t="str">
        <f t="shared" si="45"/>
        <v>n/a</v>
      </c>
      <c r="AE43" s="15" t="str">
        <f t="shared" si="46"/>
        <v>n/a</v>
      </c>
      <c r="AG43" s="49"/>
    </row>
    <row r="44" spans="1:33" s="5" customFormat="1" outlineLevel="1" x14ac:dyDescent="0.2">
      <c r="A44" s="19" t="s">
        <v>27</v>
      </c>
      <c r="B44" s="8"/>
      <c r="C44" s="20" t="s">
        <v>32</v>
      </c>
      <c r="D44" s="20" t="s">
        <v>32</v>
      </c>
      <c r="E44" s="20" t="s">
        <v>32</v>
      </c>
      <c r="F44" s="20" t="s">
        <v>32</v>
      </c>
      <c r="G44" s="20" t="s">
        <v>32</v>
      </c>
      <c r="H44" s="20" t="s">
        <v>32</v>
      </c>
      <c r="I44" s="20" t="s">
        <v>32</v>
      </c>
      <c r="J44" s="20" t="s">
        <v>32</v>
      </c>
      <c r="K44" s="20"/>
      <c r="L44" s="9"/>
      <c r="M44" s="20" t="s">
        <v>32</v>
      </c>
      <c r="N44" s="20" t="s">
        <v>32</v>
      </c>
      <c r="O44" s="20" t="s">
        <v>32</v>
      </c>
      <c r="P44" s="20" t="s">
        <v>32</v>
      </c>
      <c r="Q44" s="20" t="s">
        <v>32</v>
      </c>
      <c r="R44" s="20" t="s">
        <v>32</v>
      </c>
      <c r="S44" s="20" t="s">
        <v>32</v>
      </c>
      <c r="T44" s="20" t="s">
        <v>32</v>
      </c>
      <c r="U44" s="20" t="s">
        <v>32</v>
      </c>
      <c r="V44" s="9"/>
      <c r="W44" s="15" t="str">
        <f t="shared" si="38"/>
        <v>n/a</v>
      </c>
      <c r="X44" s="15" t="str">
        <f t="shared" si="39"/>
        <v>n/a</v>
      </c>
      <c r="Y44" s="15" t="str">
        <f t="shared" si="40"/>
        <v>n/a</v>
      </c>
      <c r="Z44" s="15" t="str">
        <f t="shared" si="41"/>
        <v>n/a</v>
      </c>
      <c r="AA44" s="15" t="str">
        <f t="shared" si="42"/>
        <v>n/a</v>
      </c>
      <c r="AB44" s="15" t="str">
        <f t="shared" si="43"/>
        <v>n/a</v>
      </c>
      <c r="AC44" s="15" t="str">
        <f t="shared" si="44"/>
        <v>n/a</v>
      </c>
      <c r="AD44" s="15" t="str">
        <f t="shared" si="45"/>
        <v>n/a</v>
      </c>
      <c r="AE44" s="15" t="str">
        <f t="shared" si="46"/>
        <v>n/a</v>
      </c>
      <c r="AG44" s="49"/>
    </row>
    <row r="45" spans="1:33" s="5" customFormat="1" outlineLevel="1" x14ac:dyDescent="0.2">
      <c r="A45" s="19" t="s">
        <v>28</v>
      </c>
      <c r="B45" s="8"/>
      <c r="C45" s="20" t="s">
        <v>32</v>
      </c>
      <c r="D45" s="20" t="s">
        <v>32</v>
      </c>
      <c r="E45" s="20" t="s">
        <v>32</v>
      </c>
      <c r="F45" s="20" t="s">
        <v>32</v>
      </c>
      <c r="G45" s="20" t="s">
        <v>32</v>
      </c>
      <c r="H45" s="20" t="s">
        <v>32</v>
      </c>
      <c r="I45" s="20" t="s">
        <v>32</v>
      </c>
      <c r="J45" s="20" t="s">
        <v>32</v>
      </c>
      <c r="K45" s="20"/>
      <c r="L45" s="9"/>
      <c r="M45" s="20" t="s">
        <v>32</v>
      </c>
      <c r="N45" s="20" t="s">
        <v>32</v>
      </c>
      <c r="O45" s="20" t="s">
        <v>32</v>
      </c>
      <c r="P45" s="20" t="s">
        <v>32</v>
      </c>
      <c r="Q45" s="20" t="s">
        <v>32</v>
      </c>
      <c r="R45" s="20" t="s">
        <v>32</v>
      </c>
      <c r="S45" s="20" t="s">
        <v>32</v>
      </c>
      <c r="T45" s="20" t="s">
        <v>32</v>
      </c>
      <c r="U45" s="20" t="s">
        <v>32</v>
      </c>
      <c r="V45" s="9"/>
      <c r="W45" s="15" t="str">
        <f t="shared" si="38"/>
        <v>n/a</v>
      </c>
      <c r="X45" s="15" t="str">
        <f t="shared" si="39"/>
        <v>n/a</v>
      </c>
      <c r="Y45" s="15" t="str">
        <f t="shared" si="40"/>
        <v>n/a</v>
      </c>
      <c r="Z45" s="15" t="str">
        <f t="shared" si="41"/>
        <v>n/a</v>
      </c>
      <c r="AA45" s="15" t="str">
        <f t="shared" si="42"/>
        <v>n/a</v>
      </c>
      <c r="AB45" s="15" t="str">
        <f t="shared" si="43"/>
        <v>n/a</v>
      </c>
      <c r="AC45" s="15" t="str">
        <f t="shared" si="44"/>
        <v>n/a</v>
      </c>
      <c r="AD45" s="15" t="str">
        <f t="shared" si="45"/>
        <v>n/a</v>
      </c>
      <c r="AE45" s="15" t="str">
        <f t="shared" si="46"/>
        <v>n/a</v>
      </c>
      <c r="AG45" s="49"/>
    </row>
    <row r="46" spans="1:33" s="5" customFormat="1" outlineLevel="1" x14ac:dyDescent="0.2">
      <c r="A46" s="19" t="s">
        <v>29</v>
      </c>
      <c r="B46" s="8"/>
      <c r="C46" s="20" t="s">
        <v>32</v>
      </c>
      <c r="D46" s="20" t="s">
        <v>32</v>
      </c>
      <c r="E46" s="20" t="s">
        <v>32</v>
      </c>
      <c r="F46" s="20" t="s">
        <v>32</v>
      </c>
      <c r="G46" s="20" t="s">
        <v>32</v>
      </c>
      <c r="H46" s="20" t="s">
        <v>32</v>
      </c>
      <c r="I46" s="20" t="s">
        <v>32</v>
      </c>
      <c r="J46" s="20" t="s">
        <v>32</v>
      </c>
      <c r="K46" s="20"/>
      <c r="L46" s="9"/>
      <c r="M46" s="20" t="s">
        <v>32</v>
      </c>
      <c r="N46" s="20" t="s">
        <v>32</v>
      </c>
      <c r="O46" s="20" t="s">
        <v>32</v>
      </c>
      <c r="P46" s="20" t="s">
        <v>32</v>
      </c>
      <c r="Q46" s="20" t="s">
        <v>32</v>
      </c>
      <c r="R46" s="20" t="s">
        <v>32</v>
      </c>
      <c r="S46" s="20" t="s">
        <v>32</v>
      </c>
      <c r="T46" s="20" t="s">
        <v>32</v>
      </c>
      <c r="U46" s="20" t="s">
        <v>32</v>
      </c>
      <c r="V46" s="9"/>
      <c r="W46" s="15" t="str">
        <f t="shared" si="38"/>
        <v>n/a</v>
      </c>
      <c r="X46" s="15" t="str">
        <f t="shared" si="39"/>
        <v>n/a</v>
      </c>
      <c r="Y46" s="15" t="str">
        <f t="shared" si="40"/>
        <v>n/a</v>
      </c>
      <c r="Z46" s="15" t="str">
        <f t="shared" si="41"/>
        <v>n/a</v>
      </c>
      <c r="AA46" s="15" t="str">
        <f t="shared" si="42"/>
        <v>n/a</v>
      </c>
      <c r="AB46" s="15" t="str">
        <f t="shared" si="43"/>
        <v>n/a</v>
      </c>
      <c r="AC46" s="15" t="str">
        <f t="shared" si="44"/>
        <v>n/a</v>
      </c>
      <c r="AD46" s="15" t="str">
        <f t="shared" si="45"/>
        <v>n/a</v>
      </c>
      <c r="AE46" s="15" t="str">
        <f t="shared" si="46"/>
        <v>n/a</v>
      </c>
      <c r="AG46" s="49"/>
    </row>
    <row r="47" spans="1:33" s="5" customFormat="1" outlineLevel="1" x14ac:dyDescent="0.2">
      <c r="A47" s="19" t="s">
        <v>30</v>
      </c>
      <c r="B47" s="8"/>
      <c r="C47" s="20" t="s">
        <v>32</v>
      </c>
      <c r="D47" s="20" t="s">
        <v>32</v>
      </c>
      <c r="E47" s="20" t="s">
        <v>32</v>
      </c>
      <c r="F47" s="20" t="s">
        <v>32</v>
      </c>
      <c r="G47" s="20" t="s">
        <v>32</v>
      </c>
      <c r="H47" s="20" t="s">
        <v>32</v>
      </c>
      <c r="I47" s="20" t="s">
        <v>32</v>
      </c>
      <c r="J47" s="20" t="s">
        <v>32</v>
      </c>
      <c r="K47" s="20"/>
      <c r="L47" s="9"/>
      <c r="M47" s="20" t="s">
        <v>32</v>
      </c>
      <c r="N47" s="20" t="s">
        <v>32</v>
      </c>
      <c r="O47" s="20" t="s">
        <v>32</v>
      </c>
      <c r="P47" s="20" t="s">
        <v>32</v>
      </c>
      <c r="Q47" s="20" t="s">
        <v>32</v>
      </c>
      <c r="R47" s="20" t="s">
        <v>32</v>
      </c>
      <c r="S47" s="20" t="s">
        <v>32</v>
      </c>
      <c r="T47" s="20" t="s">
        <v>32</v>
      </c>
      <c r="U47" s="20" t="s">
        <v>32</v>
      </c>
      <c r="V47" s="9"/>
      <c r="W47" s="15" t="str">
        <f t="shared" si="38"/>
        <v>n/a</v>
      </c>
      <c r="X47" s="15" t="str">
        <f t="shared" si="39"/>
        <v>n/a</v>
      </c>
      <c r="Y47" s="15" t="str">
        <f t="shared" si="40"/>
        <v>n/a</v>
      </c>
      <c r="Z47" s="15" t="str">
        <f t="shared" si="41"/>
        <v>n/a</v>
      </c>
      <c r="AA47" s="15" t="str">
        <f t="shared" si="42"/>
        <v>n/a</v>
      </c>
      <c r="AB47" s="15" t="str">
        <f t="shared" si="43"/>
        <v>n/a</v>
      </c>
      <c r="AC47" s="15" t="str">
        <f t="shared" si="44"/>
        <v>n/a</v>
      </c>
      <c r="AD47" s="15" t="str">
        <f t="shared" si="45"/>
        <v>n/a</v>
      </c>
      <c r="AE47" s="15" t="str">
        <f t="shared" si="46"/>
        <v>n/a</v>
      </c>
      <c r="AG47" s="49"/>
    </row>
    <row r="48" spans="1:33" s="5" customFormat="1" outlineLevel="1" x14ac:dyDescent="0.2">
      <c r="A48" s="19" t="s">
        <v>31</v>
      </c>
      <c r="B48" s="8"/>
      <c r="C48" s="20" t="s">
        <v>32</v>
      </c>
      <c r="D48" s="20" t="s">
        <v>32</v>
      </c>
      <c r="E48" s="20" t="s">
        <v>32</v>
      </c>
      <c r="F48" s="20" t="s">
        <v>32</v>
      </c>
      <c r="G48" s="20" t="s">
        <v>32</v>
      </c>
      <c r="H48" s="20" t="s">
        <v>32</v>
      </c>
      <c r="I48" s="20" t="s">
        <v>32</v>
      </c>
      <c r="J48" s="20" t="s">
        <v>32</v>
      </c>
      <c r="K48" s="20"/>
      <c r="L48" s="9"/>
      <c r="M48" s="20" t="s">
        <v>32</v>
      </c>
      <c r="N48" s="20" t="s">
        <v>32</v>
      </c>
      <c r="O48" s="20" t="s">
        <v>32</v>
      </c>
      <c r="P48" s="20" t="s">
        <v>32</v>
      </c>
      <c r="Q48" s="20" t="s">
        <v>32</v>
      </c>
      <c r="R48" s="20" t="s">
        <v>32</v>
      </c>
      <c r="S48" s="20" t="s">
        <v>32</v>
      </c>
      <c r="T48" s="20" t="s">
        <v>32</v>
      </c>
      <c r="U48" s="20" t="s">
        <v>32</v>
      </c>
      <c r="V48" s="9"/>
      <c r="W48" s="15" t="str">
        <f t="shared" si="38"/>
        <v>n/a</v>
      </c>
      <c r="X48" s="15" t="str">
        <f t="shared" si="39"/>
        <v>n/a</v>
      </c>
      <c r="Y48" s="15" t="str">
        <f t="shared" si="40"/>
        <v>n/a</v>
      </c>
      <c r="Z48" s="15" t="str">
        <f t="shared" si="41"/>
        <v>n/a</v>
      </c>
      <c r="AA48" s="15" t="str">
        <f t="shared" si="42"/>
        <v>n/a</v>
      </c>
      <c r="AB48" s="15" t="str">
        <f t="shared" si="43"/>
        <v>n/a</v>
      </c>
      <c r="AC48" s="15" t="str">
        <f t="shared" si="44"/>
        <v>n/a</v>
      </c>
      <c r="AD48" s="15" t="str">
        <f t="shared" si="45"/>
        <v>n/a</v>
      </c>
      <c r="AE48" s="15" t="str">
        <f t="shared" si="46"/>
        <v>n/a</v>
      </c>
      <c r="AG48" s="49"/>
    </row>
    <row r="49" spans="1:33" s="38" customFormat="1" x14ac:dyDescent="0.2">
      <c r="A49" s="37" t="s">
        <v>1</v>
      </c>
      <c r="B49" s="17"/>
      <c r="C49" s="18">
        <v>514598384590</v>
      </c>
      <c r="D49" s="18">
        <v>674118637680</v>
      </c>
      <c r="E49" s="18">
        <v>807534592090</v>
      </c>
      <c r="F49" s="18">
        <v>929108612900</v>
      </c>
      <c r="G49" s="18">
        <v>954316528340</v>
      </c>
      <c r="H49" s="18">
        <v>986509208780</v>
      </c>
      <c r="I49" s="18">
        <v>1006102185370</v>
      </c>
      <c r="J49" s="18">
        <v>1142890353960</v>
      </c>
      <c r="K49" s="18"/>
      <c r="L49" s="17"/>
      <c r="M49" s="18">
        <f>567757.6*10^6</f>
        <v>567757600000</v>
      </c>
      <c r="N49" s="18">
        <f>746758.5*10^6</f>
        <v>746758500000</v>
      </c>
      <c r="O49" s="18">
        <f>829.53*1000000000</f>
        <v>829530000000</v>
      </c>
      <c r="P49" s="18">
        <f>947.593*1000000000</f>
        <v>947593000000</v>
      </c>
      <c r="Q49" s="18">
        <f>975.856*1000000000</f>
        <v>975856000000</v>
      </c>
      <c r="R49" s="18">
        <f>1013.48*1000000000</f>
        <v>1013480000000</v>
      </c>
      <c r="S49" s="36">
        <f>1037.137*10^9</f>
        <v>1037137000000</v>
      </c>
      <c r="T49" s="36">
        <v>1170576600000</v>
      </c>
      <c r="U49" s="57" t="s">
        <v>32</v>
      </c>
      <c r="V49" s="17"/>
      <c r="W49" s="16">
        <f>IF(OR(C49="n/a",M49="n/a"),"n/a",C49/M49-1)</f>
        <v>-9.3630125620511317E-2</v>
      </c>
      <c r="X49" s="16">
        <f>IF(OR(D49="n/a",N49="n/a"),"n/a",D49/N49-1)</f>
        <v>-9.7273566112739296E-2</v>
      </c>
      <c r="Y49" s="16">
        <f>IF(OR(E49="n/a",O49="n/a"),"n/a",E49/O49-1)</f>
        <v>-2.6515506262582478E-2</v>
      </c>
      <c r="Z49" s="16">
        <f>IF(OR(F49="n/a",P49="n/a"),"n/a",F49/P49-1)</f>
        <v>-1.9506673329161339E-2</v>
      </c>
      <c r="AA49" s="16">
        <f>IF(OR(G49="n/a",Q49="n/a"),"n/a",G49/Q49-1)</f>
        <v>-2.2072387380925096E-2</v>
      </c>
      <c r="AB49" s="16">
        <f t="shared" ref="AB49" si="47">IF(OR(H49="n/a",R49="n/a"),"n/a",H49/R49-1)</f>
        <v>-2.6612060642538626E-2</v>
      </c>
      <c r="AC49" s="16">
        <f>IF(OR(I49="n/a",S49="n/a"),"n/a",I49/S49-1)</f>
        <v>-2.9923543977314448E-2</v>
      </c>
      <c r="AD49" s="16">
        <f t="shared" si="45"/>
        <v>-2.365180206062556E-2</v>
      </c>
      <c r="AE49" s="16" t="str">
        <f t="shared" si="46"/>
        <v>n/a</v>
      </c>
      <c r="AG49" s="52"/>
    </row>
    <row r="51" spans="1:33" s="30" customFormat="1" x14ac:dyDescent="0.2">
      <c r="A51" s="48"/>
      <c r="C51" s="32"/>
      <c r="M51" s="47"/>
      <c r="N51" s="47"/>
      <c r="O51" s="47"/>
      <c r="P51" s="47"/>
      <c r="Q51" s="47"/>
      <c r="R51" s="47"/>
      <c r="S51" s="47"/>
      <c r="T51" s="47"/>
      <c r="U51" s="47"/>
      <c r="AG51" s="53"/>
    </row>
    <row r="52" spans="1:33" s="30" customFormat="1" x14ac:dyDescent="0.2">
      <c r="A52" s="29"/>
      <c r="C52" s="28"/>
      <c r="D52" s="31"/>
      <c r="E52" s="31"/>
      <c r="F52" s="31"/>
      <c r="G52" s="31"/>
      <c r="H52" s="28"/>
      <c r="I52" s="28"/>
      <c r="K52" s="28"/>
      <c r="T52" s="44"/>
      <c r="U52" s="44"/>
      <c r="AG52" s="53"/>
    </row>
    <row r="53" spans="1:33" s="30" customFormat="1" x14ac:dyDescent="0.2">
      <c r="A53" s="29"/>
      <c r="C53" s="28"/>
      <c r="D53" s="28"/>
      <c r="E53" s="28"/>
      <c r="F53" s="28"/>
      <c r="G53" s="28"/>
      <c r="H53" s="28"/>
      <c r="I53" s="32"/>
      <c r="K53" s="32"/>
      <c r="AG53" s="53"/>
    </row>
    <row r="54" spans="1:33" s="30" customFormat="1" x14ac:dyDescent="0.2">
      <c r="A54" s="29"/>
      <c r="C54" s="28"/>
      <c r="D54" s="28"/>
      <c r="E54" s="28"/>
      <c r="F54" s="28"/>
      <c r="G54" s="28"/>
      <c r="H54" s="28"/>
      <c r="I54" s="32"/>
      <c r="K54" s="32"/>
      <c r="AG54" s="53"/>
    </row>
    <row r="55" spans="1:33" s="30" customFormat="1" x14ac:dyDescent="0.2">
      <c r="A55" s="29"/>
      <c r="C55" s="28"/>
      <c r="D55" s="28"/>
      <c r="E55" s="28"/>
      <c r="F55" s="28"/>
      <c r="G55" s="28"/>
      <c r="H55" s="28"/>
      <c r="I55" s="32"/>
      <c r="K55" s="32"/>
      <c r="AG55" s="53"/>
    </row>
    <row r="56" spans="1:33" s="30" customFormat="1" x14ac:dyDescent="0.2">
      <c r="A56" s="29"/>
      <c r="C56" s="28"/>
      <c r="D56" s="28"/>
      <c r="E56" s="28"/>
      <c r="F56" s="28"/>
      <c r="G56" s="28"/>
      <c r="H56" s="28"/>
      <c r="I56" s="32"/>
      <c r="K56" s="32"/>
      <c r="AG56" s="53"/>
    </row>
    <row r="57" spans="1:33" s="30" customFormat="1" x14ac:dyDescent="0.2">
      <c r="A57" s="29"/>
      <c r="C57" s="28"/>
      <c r="D57" s="28"/>
      <c r="E57" s="28"/>
      <c r="F57" s="28"/>
      <c r="G57" s="28"/>
      <c r="H57" s="28"/>
      <c r="I57" s="32"/>
      <c r="K57" s="32"/>
      <c r="AG57" s="53"/>
    </row>
    <row r="58" spans="1:33" s="30" customFormat="1" x14ac:dyDescent="0.2">
      <c r="A58" s="29"/>
      <c r="C58" s="28"/>
      <c r="D58" s="28"/>
      <c r="E58" s="28"/>
      <c r="F58" s="28"/>
      <c r="G58" s="28"/>
      <c r="H58" s="28"/>
      <c r="I58" s="32"/>
      <c r="K58" s="32"/>
      <c r="AG58" s="53"/>
    </row>
    <row r="59" spans="1:33" s="30" customFormat="1" x14ac:dyDescent="0.2">
      <c r="A59" s="29"/>
      <c r="C59" s="28"/>
      <c r="D59" s="28"/>
      <c r="E59" s="28"/>
      <c r="F59" s="28"/>
      <c r="G59" s="28"/>
      <c r="H59" s="28"/>
      <c r="I59" s="32"/>
      <c r="K59" s="32"/>
      <c r="AG59" s="53"/>
    </row>
    <row r="60" spans="1:33" s="30" customFormat="1" x14ac:dyDescent="0.2">
      <c r="A60" s="29"/>
      <c r="C60" s="28"/>
      <c r="D60" s="28"/>
      <c r="E60" s="28"/>
      <c r="F60" s="28"/>
      <c r="G60" s="28"/>
      <c r="H60" s="28"/>
      <c r="I60" s="32"/>
      <c r="K60" s="32"/>
      <c r="AG60" s="53"/>
    </row>
    <row r="61" spans="1:33" s="30" customFormat="1" x14ac:dyDescent="0.2">
      <c r="A61" s="29"/>
      <c r="C61" s="28"/>
      <c r="D61" s="28"/>
      <c r="E61" s="28"/>
      <c r="F61" s="28"/>
      <c r="G61" s="28"/>
      <c r="H61" s="28"/>
      <c r="I61" s="32"/>
      <c r="K61" s="32"/>
      <c r="AG61" s="53"/>
    </row>
    <row r="62" spans="1:33" s="30" customFormat="1" x14ac:dyDescent="0.2">
      <c r="A62" s="29"/>
      <c r="C62" s="28"/>
      <c r="D62" s="28"/>
      <c r="E62" s="28"/>
      <c r="F62" s="28"/>
      <c r="G62" s="28"/>
      <c r="H62" s="28"/>
      <c r="I62" s="32"/>
      <c r="K62" s="32"/>
      <c r="AG62" s="53"/>
    </row>
    <row r="63" spans="1:33" s="30" customFormat="1" x14ac:dyDescent="0.2">
      <c r="A63" s="29"/>
      <c r="C63" s="28"/>
      <c r="D63" s="28"/>
      <c r="E63" s="28"/>
      <c r="F63" s="28"/>
      <c r="G63" s="28"/>
      <c r="H63" s="28"/>
      <c r="I63" s="32"/>
      <c r="J63" s="32"/>
      <c r="K63" s="32"/>
      <c r="AG63" s="53"/>
    </row>
    <row r="64" spans="1:33" x14ac:dyDescent="0.2">
      <c r="C64" s="39"/>
      <c r="D64" s="39"/>
      <c r="E64" s="39"/>
      <c r="F64" s="39"/>
      <c r="G64" s="39"/>
      <c r="H64" s="39"/>
      <c r="I64" s="24"/>
      <c r="J64" s="24"/>
      <c r="K64" s="24"/>
    </row>
    <row r="65" spans="3:11" x14ac:dyDescent="0.2">
      <c r="C65" s="39"/>
      <c r="D65" s="39"/>
      <c r="E65" s="39"/>
      <c r="F65" s="39"/>
      <c r="G65" s="39"/>
      <c r="H65" s="39"/>
      <c r="I65" s="24"/>
      <c r="J65" s="24"/>
      <c r="K65" s="24"/>
    </row>
  </sheetData>
  <sheetProtection selectLockedCells="1" selectUnlockedCells="1"/>
  <mergeCells count="10">
    <mergeCell ref="M36:S36"/>
    <mergeCell ref="A1:AE1"/>
    <mergeCell ref="M20:S20"/>
    <mergeCell ref="W4:AE4"/>
    <mergeCell ref="W20:AE20"/>
    <mergeCell ref="W36:AE36"/>
    <mergeCell ref="C4:K4"/>
    <mergeCell ref="C20:K20"/>
    <mergeCell ref="C36:K36"/>
    <mergeCell ref="M4:U4"/>
  </mergeCells>
  <conditionalFormatting sqref="V22:AE22 W23:AE33 W38:AE49 W6:AE17">
    <cfRule type="expression" dxfId="11" priority="11" stopIfTrue="1">
      <formula>ABS(V6)&gt;0.1</formula>
    </cfRule>
    <cfRule type="expression" dxfId="10" priority="12" stopIfTrue="1">
      <formula>ABS(V6)&gt;0.02</formula>
    </cfRule>
  </conditionalFormatting>
  <conditionalFormatting sqref="V22:AE22 W23:AE33 W38:AE49 W6:AE17">
    <cfRule type="expression" dxfId="9" priority="10" stopIfTrue="1">
      <formula>ABS(V6)&lt;0.02</formula>
    </cfRule>
  </conditionalFormatting>
  <conditionalFormatting sqref="V22:AE22 W23:AE33 W38:AE49 W6:AE17">
    <cfRule type="expression" dxfId="8" priority="9" stopIfTrue="1">
      <formula>ERROR.TYPE(V6)=2</formula>
    </cfRule>
  </conditionalFormatting>
  <pageMargins left="0.7" right="0.7" top="0.75" bottom="0.75" header="0.51180555555555551" footer="0.51180555555555551"/>
  <pageSetup firstPageNumber="0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50"/>
  <sheetViews>
    <sheetView zoomScale="80" zoomScaleNormal="80" workbookViewId="0">
      <pane xSplit="2" ySplit="1" topLeftCell="N2" activePane="bottomRight" state="frozen"/>
      <selection pane="topRight" activeCell="G1" sqref="G1"/>
      <selection pane="bottomLeft" activeCell="A2" sqref="A2"/>
      <selection pane="bottomRight" activeCell="P37" sqref="P37"/>
    </sheetView>
  </sheetViews>
  <sheetFormatPr defaultColWidth="8.42578125" defaultRowHeight="12.75" outlineLevelRow="1" x14ac:dyDescent="0.2"/>
  <cols>
    <col min="1" max="1" width="40.28515625" style="14" customWidth="1"/>
    <col min="2" max="2" width="1.7109375" style="1" customWidth="1"/>
    <col min="3" max="5" width="17.42578125" style="1" bestFit="1" customWidth="1"/>
    <col min="6" max="6" width="17.7109375" style="1" customWidth="1"/>
    <col min="7" max="8" width="17.42578125" style="1" bestFit="1" customWidth="1"/>
    <col min="9" max="11" width="19" style="1" customWidth="1"/>
    <col min="12" max="12" width="1.28515625" style="1" customWidth="1"/>
    <col min="13" max="15" width="15.7109375" style="1" customWidth="1"/>
    <col min="16" max="18" width="16.140625" style="1" bestFit="1" customWidth="1"/>
    <col min="19" max="19" width="17.42578125" style="1" customWidth="1"/>
    <col min="20" max="21" width="18.85546875" style="1" customWidth="1"/>
    <col min="22" max="22" width="1.7109375" style="1" customWidth="1"/>
    <col min="23" max="30" width="10.5703125" style="1" customWidth="1"/>
    <col min="31" max="31" width="8.5703125" style="1" customWidth="1"/>
    <col min="32" max="16384" width="8.42578125" style="1"/>
  </cols>
  <sheetData>
    <row r="1" spans="1:31" ht="15.75" x14ac:dyDescent="0.25">
      <c r="A1" s="56" t="s">
        <v>34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</row>
    <row r="2" spans="1:31" ht="15.75" x14ac:dyDescent="0.2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5.75" x14ac:dyDescent="0.25">
      <c r="A3" s="3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s="5" customFormat="1" x14ac:dyDescent="0.2">
      <c r="A4" s="12"/>
      <c r="B4" s="4"/>
      <c r="C4" s="55" t="s">
        <v>2</v>
      </c>
      <c r="D4" s="55"/>
      <c r="E4" s="55"/>
      <c r="F4" s="55"/>
      <c r="G4" s="55"/>
      <c r="H4" s="55"/>
      <c r="I4" s="55"/>
      <c r="J4" s="55"/>
      <c r="K4" s="55"/>
      <c r="L4" s="21"/>
      <c r="M4" s="55" t="s">
        <v>6</v>
      </c>
      <c r="N4" s="55"/>
      <c r="O4" s="55"/>
      <c r="P4" s="55"/>
      <c r="Q4" s="55"/>
      <c r="R4" s="55"/>
      <c r="S4" s="55"/>
      <c r="T4" s="55"/>
      <c r="U4" s="55"/>
      <c r="V4" s="21"/>
      <c r="W4" s="55" t="s">
        <v>3</v>
      </c>
      <c r="X4" s="55"/>
      <c r="Y4" s="55"/>
      <c r="Z4" s="55"/>
      <c r="AA4" s="55"/>
      <c r="AB4" s="55"/>
      <c r="AC4" s="55"/>
      <c r="AD4" s="55"/>
      <c r="AE4" s="55"/>
    </row>
    <row r="5" spans="1:31" s="5" customFormat="1" x14ac:dyDescent="0.2">
      <c r="A5" s="13" t="s">
        <v>8</v>
      </c>
      <c r="B5" s="6"/>
      <c r="C5" s="7">
        <v>2006</v>
      </c>
      <c r="D5" s="7">
        <v>2007</v>
      </c>
      <c r="E5" s="7">
        <v>2008</v>
      </c>
      <c r="F5" s="7">
        <v>2009</v>
      </c>
      <c r="G5" s="7">
        <v>2010</v>
      </c>
      <c r="H5" s="7">
        <v>2011</v>
      </c>
      <c r="I5" s="7">
        <v>2012</v>
      </c>
      <c r="J5" s="7">
        <v>2013</v>
      </c>
      <c r="K5" s="7">
        <v>2014</v>
      </c>
      <c r="L5" s="7"/>
      <c r="M5" s="7">
        <v>2006</v>
      </c>
      <c r="N5" s="7">
        <v>2007</v>
      </c>
      <c r="O5" s="7">
        <v>2008</v>
      </c>
      <c r="P5" s="7">
        <v>2009</v>
      </c>
      <c r="Q5" s="7">
        <v>2010</v>
      </c>
      <c r="R5" s="7">
        <v>2011</v>
      </c>
      <c r="S5" s="7">
        <v>2012</v>
      </c>
      <c r="T5" s="7">
        <v>2013</v>
      </c>
      <c r="U5" s="7">
        <v>2014</v>
      </c>
      <c r="V5" s="7"/>
      <c r="W5" s="7">
        <v>2006</v>
      </c>
      <c r="X5" s="7">
        <v>2007</v>
      </c>
      <c r="Y5" s="7">
        <v>2008</v>
      </c>
      <c r="Z5" s="7">
        <v>2009</v>
      </c>
      <c r="AA5" s="7">
        <v>2010</v>
      </c>
      <c r="AB5" s="7">
        <v>2011</v>
      </c>
      <c r="AC5" s="7">
        <v>2012</v>
      </c>
      <c r="AD5" s="7">
        <v>2013</v>
      </c>
      <c r="AE5" s="7">
        <v>2014</v>
      </c>
    </row>
    <row r="6" spans="1:31" s="5" customFormat="1" outlineLevel="1" x14ac:dyDescent="0.2">
      <c r="A6" s="19" t="s">
        <v>7</v>
      </c>
      <c r="B6" s="8"/>
      <c r="C6" s="24">
        <v>64830679490</v>
      </c>
      <c r="D6" s="24">
        <v>77573771980</v>
      </c>
      <c r="E6" s="24">
        <v>104162681740</v>
      </c>
      <c r="F6" s="24">
        <v>113006558300</v>
      </c>
      <c r="G6" s="24">
        <v>143280526430</v>
      </c>
      <c r="H6" s="24">
        <v>154107911670</v>
      </c>
      <c r="I6" s="24">
        <v>160488797480</v>
      </c>
      <c r="J6" s="24">
        <v>188135694180</v>
      </c>
      <c r="K6" s="24">
        <v>217276107580</v>
      </c>
      <c r="L6" s="9"/>
      <c r="M6" s="20" t="s">
        <v>32</v>
      </c>
      <c r="N6" s="20" t="s">
        <v>32</v>
      </c>
      <c r="O6" s="20">
        <v>104832587400</v>
      </c>
      <c r="P6" s="20">
        <v>113006558300</v>
      </c>
      <c r="Q6" s="20">
        <v>143280526400</v>
      </c>
      <c r="R6" s="20">
        <v>154107911700</v>
      </c>
      <c r="S6" s="20">
        <v>160488797500</v>
      </c>
      <c r="T6" s="20">
        <v>188135694180</v>
      </c>
      <c r="U6" s="20">
        <v>217276107579.99997</v>
      </c>
      <c r="V6" s="9"/>
      <c r="W6" s="15" t="str">
        <f t="shared" ref="W6:AC6" si="0">IF(OR(C6="n/a",M6="n/a"),"n/a",C6/M6-1)</f>
        <v>n/a</v>
      </c>
      <c r="X6" s="15" t="str">
        <f t="shared" si="0"/>
        <v>n/a</v>
      </c>
      <c r="Y6" s="15">
        <f t="shared" si="0"/>
        <v>-6.3902425439896771E-3</v>
      </c>
      <c r="Z6" s="15">
        <f t="shared" si="0"/>
        <v>0</v>
      </c>
      <c r="AA6" s="15">
        <f t="shared" si="0"/>
        <v>2.0937940270471245E-10</v>
      </c>
      <c r="AB6" s="15">
        <f t="shared" si="0"/>
        <v>-1.9466883660612666E-10</v>
      </c>
      <c r="AC6" s="15">
        <f t="shared" si="0"/>
        <v>-1.2461931486740241E-10</v>
      </c>
      <c r="AD6" s="15">
        <f t="shared" ref="AD6:AE6" si="1">IF(OR(J6="n/a",T6="n/a"),"n/a",J6/T6-1)</f>
        <v>0</v>
      </c>
      <c r="AE6" s="15">
        <f t="shared" si="1"/>
        <v>2.2204460492503131E-16</v>
      </c>
    </row>
    <row r="7" spans="1:31" s="5" customFormat="1" outlineLevel="1" x14ac:dyDescent="0.2">
      <c r="A7" s="19" t="s">
        <v>11</v>
      </c>
      <c r="B7" s="8"/>
      <c r="C7" s="24">
        <v>79090784500</v>
      </c>
      <c r="D7" s="24">
        <v>96762034100</v>
      </c>
      <c r="E7" s="24">
        <v>121159633100</v>
      </c>
      <c r="F7" s="24">
        <v>130211509660</v>
      </c>
      <c r="G7" s="24">
        <v>147555885360</v>
      </c>
      <c r="H7" s="24">
        <v>145490976050</v>
      </c>
      <c r="I7" s="24">
        <v>152766812150</v>
      </c>
      <c r="J7" s="24">
        <v>182018997000</v>
      </c>
      <c r="K7" s="24">
        <v>190440897580</v>
      </c>
      <c r="L7" s="9"/>
      <c r="M7" s="20" t="s">
        <v>32</v>
      </c>
      <c r="N7" s="20" t="s">
        <v>32</v>
      </c>
      <c r="O7" s="20">
        <v>121159633100</v>
      </c>
      <c r="P7" s="20">
        <v>130211510000</v>
      </c>
      <c r="Q7" s="20">
        <v>147555885400</v>
      </c>
      <c r="R7" s="20">
        <v>145490976100</v>
      </c>
      <c r="S7" s="20">
        <v>152766812200</v>
      </c>
      <c r="T7" s="20">
        <v>182018997000</v>
      </c>
      <c r="U7" s="20">
        <v>190440897579.99997</v>
      </c>
      <c r="V7" s="9"/>
      <c r="W7" s="15" t="str">
        <f t="shared" ref="W7:W13" si="2">IF(OR(C7="n/a",M7="n/a"),"n/a",C7/M7-1)</f>
        <v>n/a</v>
      </c>
      <c r="X7" s="15" t="str">
        <f t="shared" ref="X7:X14" si="3">IF(OR(D7="n/a",N7="n/a"),"n/a",D7/N7-1)</f>
        <v>n/a</v>
      </c>
      <c r="Y7" s="15">
        <f t="shared" ref="Y7:Y14" si="4">IF(OR(E7="n/a",O7="n/a"),"n/a",E7/O7-1)</f>
        <v>0</v>
      </c>
      <c r="Z7" s="15">
        <f t="shared" ref="Z7:Z14" si="5">IF(OR(F7="n/a",P7="n/a"),"n/a",F7/P7-1)</f>
        <v>-2.6111363071734672E-9</v>
      </c>
      <c r="AA7" s="15">
        <f t="shared" ref="AA7:AA14" si="6">IF(OR(G7="n/a",Q7="n/a"),"n/a",G7/Q7-1)</f>
        <v>-2.7108371103423679E-10</v>
      </c>
      <c r="AB7" s="15">
        <f t="shared" ref="AB7:AB14" si="7">IF(OR(H7="n/a",R7="n/a"),"n/a",H7/R7-1)</f>
        <v>-3.4366387513529162E-10</v>
      </c>
      <c r="AC7" s="15">
        <f t="shared" ref="AC7:AC16" si="8">IF(OR(I7="n/a",S7="n/a"),"n/a",I7/S7-1)</f>
        <v>-3.2729619015015032E-10</v>
      </c>
      <c r="AD7" s="15">
        <f t="shared" ref="AD7:AD16" si="9">IF(OR(J7="n/a",T7="n/a"),"n/a",J7/T7-1)</f>
        <v>0</v>
      </c>
      <c r="AE7" s="15">
        <f t="shared" ref="AE7:AE16" si="10">IF(OR(K7="n/a",U7="n/a"),"n/a",K7/U7-1)</f>
        <v>2.2204460492503131E-16</v>
      </c>
    </row>
    <row r="8" spans="1:31" s="5" customFormat="1" outlineLevel="1" x14ac:dyDescent="0.2">
      <c r="A8" s="19" t="s">
        <v>12</v>
      </c>
      <c r="B8" s="8"/>
      <c r="C8" s="24">
        <v>41539137670</v>
      </c>
      <c r="D8" s="24">
        <v>52304951800</v>
      </c>
      <c r="E8" s="24">
        <v>61706461860</v>
      </c>
      <c r="F8" s="24">
        <v>69463792280</v>
      </c>
      <c r="G8" s="24">
        <v>67443109420</v>
      </c>
      <c r="H8" s="24">
        <v>72517052400</v>
      </c>
      <c r="I8" s="24">
        <v>76668565690</v>
      </c>
      <c r="J8" s="24">
        <v>91399576390</v>
      </c>
      <c r="K8" s="24">
        <v>104793023160</v>
      </c>
      <c r="L8" s="9"/>
      <c r="M8" s="20" t="s">
        <v>32</v>
      </c>
      <c r="N8" s="20" t="s">
        <v>32</v>
      </c>
      <c r="O8" s="20">
        <v>61706461900</v>
      </c>
      <c r="P8" s="20">
        <v>69463792300</v>
      </c>
      <c r="Q8" s="20">
        <v>67443109400.000008</v>
      </c>
      <c r="R8" s="20">
        <v>72517052400</v>
      </c>
      <c r="S8" s="20">
        <v>76668565700</v>
      </c>
      <c r="T8" s="20">
        <v>91399576390</v>
      </c>
      <c r="U8" s="20">
        <v>104793023160</v>
      </c>
      <c r="V8" s="9"/>
      <c r="W8" s="15" t="str">
        <f t="shared" si="2"/>
        <v>n/a</v>
      </c>
      <c r="X8" s="15" t="str">
        <f t="shared" si="3"/>
        <v>n/a</v>
      </c>
      <c r="Y8" s="15">
        <f t="shared" si="4"/>
        <v>-6.4823035827998865E-10</v>
      </c>
      <c r="Z8" s="15">
        <f t="shared" si="5"/>
        <v>-2.8791979911346743E-10</v>
      </c>
      <c r="AA8" s="15">
        <f t="shared" si="6"/>
        <v>2.9654612099250244E-10</v>
      </c>
      <c r="AB8" s="15">
        <f t="shared" si="7"/>
        <v>0</v>
      </c>
      <c r="AC8" s="15">
        <f t="shared" si="8"/>
        <v>-1.3043155444592003E-10</v>
      </c>
      <c r="AD8" s="15">
        <f t="shared" si="9"/>
        <v>0</v>
      </c>
      <c r="AE8" s="15">
        <f t="shared" si="10"/>
        <v>0</v>
      </c>
    </row>
    <row r="9" spans="1:31" s="5" customFormat="1" outlineLevel="1" x14ac:dyDescent="0.2">
      <c r="A9" s="19" t="s">
        <v>13</v>
      </c>
      <c r="B9" s="8"/>
      <c r="C9" s="24">
        <v>48721017570</v>
      </c>
      <c r="D9" s="24">
        <v>102718672160</v>
      </c>
      <c r="E9" s="24">
        <v>87075539590</v>
      </c>
      <c r="F9" s="24">
        <v>133835055660</v>
      </c>
      <c r="G9" s="24">
        <v>112451707650</v>
      </c>
      <c r="H9" s="24">
        <v>83955655900</v>
      </c>
      <c r="I9" s="24">
        <v>71086708970</v>
      </c>
      <c r="J9" s="24">
        <v>128316047960</v>
      </c>
      <c r="K9" s="24">
        <v>83253798790</v>
      </c>
      <c r="L9" s="9"/>
      <c r="M9" s="20" t="s">
        <v>32</v>
      </c>
      <c r="N9" s="20" t="s">
        <v>32</v>
      </c>
      <c r="O9" s="20">
        <v>89445565600</v>
      </c>
      <c r="P9" s="20">
        <v>133835055700</v>
      </c>
      <c r="Q9" s="20">
        <v>112451707700</v>
      </c>
      <c r="R9" s="20">
        <v>83955655900</v>
      </c>
      <c r="S9" s="20">
        <v>71086709000</v>
      </c>
      <c r="T9" s="20">
        <v>128316047960</v>
      </c>
      <c r="U9" s="20">
        <v>83253798789.999985</v>
      </c>
      <c r="V9" s="9"/>
      <c r="W9" s="15" t="str">
        <f t="shared" si="2"/>
        <v>n/a</v>
      </c>
      <c r="X9" s="15" t="str">
        <f t="shared" si="3"/>
        <v>n/a</v>
      </c>
      <c r="Y9" s="15">
        <f t="shared" si="4"/>
        <v>-2.6496853075967386E-2</v>
      </c>
      <c r="Z9" s="15">
        <f t="shared" si="5"/>
        <v>-2.9887536889816602E-10</v>
      </c>
      <c r="AA9" s="15">
        <f t="shared" si="6"/>
        <v>-4.4463532855587573E-10</v>
      </c>
      <c r="AB9" s="15">
        <f t="shared" si="7"/>
        <v>0</v>
      </c>
      <c r="AC9" s="15">
        <f t="shared" si="8"/>
        <v>-4.2201986349965637E-10</v>
      </c>
      <c r="AD9" s="15">
        <f t="shared" si="9"/>
        <v>0</v>
      </c>
      <c r="AE9" s="15">
        <f t="shared" si="10"/>
        <v>2.2204460492503131E-16</v>
      </c>
    </row>
    <row r="10" spans="1:31" s="5" customFormat="1" outlineLevel="1" x14ac:dyDescent="0.2">
      <c r="A10" s="19" t="s">
        <v>14</v>
      </c>
      <c r="B10" s="8"/>
      <c r="C10" s="24">
        <v>3380666400</v>
      </c>
      <c r="D10" s="24">
        <v>3815442900</v>
      </c>
      <c r="E10" s="24">
        <v>3011537800</v>
      </c>
      <c r="F10" s="24">
        <v>3913312490</v>
      </c>
      <c r="G10" s="24">
        <v>4926061570</v>
      </c>
      <c r="H10" s="24">
        <v>6630430630</v>
      </c>
      <c r="I10" s="24">
        <v>7032169740</v>
      </c>
      <c r="J10" s="24">
        <v>4601053840</v>
      </c>
      <c r="K10" s="24">
        <v>4672698280</v>
      </c>
      <c r="L10" s="9"/>
      <c r="M10" s="20" t="s">
        <v>32</v>
      </c>
      <c r="N10" s="20" t="s">
        <v>32</v>
      </c>
      <c r="O10" s="20">
        <v>3011537800</v>
      </c>
      <c r="P10" s="20">
        <v>3913312500</v>
      </c>
      <c r="Q10" s="20">
        <v>4926061600</v>
      </c>
      <c r="R10" s="20">
        <v>6630430600</v>
      </c>
      <c r="S10" s="20">
        <v>7032169700</v>
      </c>
      <c r="T10" s="20">
        <v>4601053840</v>
      </c>
      <c r="U10" s="20">
        <v>4672698280</v>
      </c>
      <c r="V10" s="9"/>
      <c r="W10" s="15" t="str">
        <f t="shared" si="2"/>
        <v>n/a</v>
      </c>
      <c r="X10" s="15" t="str">
        <f t="shared" si="3"/>
        <v>n/a</v>
      </c>
      <c r="Y10" s="15">
        <f t="shared" si="4"/>
        <v>0</v>
      </c>
      <c r="Z10" s="15">
        <f t="shared" si="5"/>
        <v>-2.5553799076760697E-9</v>
      </c>
      <c r="AA10" s="15">
        <f t="shared" si="6"/>
        <v>-6.09005779139693E-9</v>
      </c>
      <c r="AB10" s="15">
        <f t="shared" si="7"/>
        <v>4.5245929225501413E-9</v>
      </c>
      <c r="AC10" s="15">
        <f t="shared" si="8"/>
        <v>5.6881448440293525E-9</v>
      </c>
      <c r="AD10" s="15">
        <f t="shared" si="9"/>
        <v>0</v>
      </c>
      <c r="AE10" s="15">
        <f t="shared" si="10"/>
        <v>0</v>
      </c>
    </row>
    <row r="11" spans="1:31" s="5" customFormat="1" outlineLevel="1" x14ac:dyDescent="0.2">
      <c r="A11" s="19" t="s">
        <v>15</v>
      </c>
      <c r="B11" s="8"/>
      <c r="C11" s="24">
        <v>12361289070</v>
      </c>
      <c r="D11" s="24">
        <v>18154213730</v>
      </c>
      <c r="E11" s="24">
        <v>14039385960</v>
      </c>
      <c r="F11" s="24">
        <v>21105859620</v>
      </c>
      <c r="G11" s="24">
        <v>42817861370</v>
      </c>
      <c r="H11" s="24">
        <v>43848489600</v>
      </c>
      <c r="I11" s="24">
        <v>14303504370</v>
      </c>
      <c r="J11" s="24">
        <v>21727708180</v>
      </c>
      <c r="K11" s="24">
        <v>31296176030</v>
      </c>
      <c r="L11" s="9"/>
      <c r="M11" s="20" t="s">
        <v>32</v>
      </c>
      <c r="N11" s="20" t="s">
        <v>32</v>
      </c>
      <c r="O11" s="20">
        <v>14039386000</v>
      </c>
      <c r="P11" s="20">
        <v>21105859600</v>
      </c>
      <c r="Q11" s="20">
        <v>42817861400</v>
      </c>
      <c r="R11" s="20">
        <v>43848489600</v>
      </c>
      <c r="S11" s="20">
        <v>14303504400</v>
      </c>
      <c r="T11" s="20">
        <v>21727708180</v>
      </c>
      <c r="U11" s="20">
        <v>31296176029.999996</v>
      </c>
      <c r="V11" s="9"/>
      <c r="W11" s="15" t="str">
        <f t="shared" si="2"/>
        <v>n/a</v>
      </c>
      <c r="X11" s="15" t="str">
        <f t="shared" si="3"/>
        <v>n/a</v>
      </c>
      <c r="Y11" s="15">
        <f t="shared" si="4"/>
        <v>-2.8491274894903995E-9</v>
      </c>
      <c r="Z11" s="15">
        <f t="shared" si="5"/>
        <v>9.4760421731621136E-10</v>
      </c>
      <c r="AA11" s="15">
        <f t="shared" si="6"/>
        <v>-7.0064221091570289E-10</v>
      </c>
      <c r="AB11" s="15">
        <f t="shared" si="7"/>
        <v>0</v>
      </c>
      <c r="AC11" s="15">
        <f t="shared" si="8"/>
        <v>-2.0973881520447435E-9</v>
      </c>
      <c r="AD11" s="15">
        <f t="shared" si="9"/>
        <v>0</v>
      </c>
      <c r="AE11" s="15">
        <f t="shared" si="10"/>
        <v>2.2204460492503131E-16</v>
      </c>
    </row>
    <row r="12" spans="1:31" s="5" customFormat="1" outlineLevel="1" x14ac:dyDescent="0.2">
      <c r="A12" s="19" t="s">
        <v>16</v>
      </c>
      <c r="B12" s="8"/>
      <c r="C12" s="24">
        <v>39426626100</v>
      </c>
      <c r="D12" s="24">
        <v>46824426690</v>
      </c>
      <c r="E12" s="24">
        <v>49972451400</v>
      </c>
      <c r="F12" s="24">
        <v>56168767190</v>
      </c>
      <c r="G12" s="24">
        <v>56130794070</v>
      </c>
      <c r="H12" s="24">
        <v>63312428210</v>
      </c>
      <c r="I12" s="24">
        <v>64498957040</v>
      </c>
      <c r="J12" s="24">
        <v>64355272480</v>
      </c>
      <c r="K12" s="24">
        <v>76645411960</v>
      </c>
      <c r="L12" s="9"/>
      <c r="M12" s="20" t="s">
        <v>32</v>
      </c>
      <c r="N12" s="20" t="s">
        <v>32</v>
      </c>
      <c r="O12" s="20">
        <v>49972451400</v>
      </c>
      <c r="P12" s="20">
        <v>56168767200</v>
      </c>
      <c r="Q12" s="20">
        <v>56130794100</v>
      </c>
      <c r="R12" s="20">
        <v>63312428200</v>
      </c>
      <c r="S12" s="20">
        <v>64498957000</v>
      </c>
      <c r="T12" s="20">
        <v>64355272480</v>
      </c>
      <c r="U12" s="20">
        <v>76645411960.000015</v>
      </c>
      <c r="V12" s="9"/>
      <c r="W12" s="15" t="str">
        <f t="shared" si="2"/>
        <v>n/a</v>
      </c>
      <c r="X12" s="15" t="str">
        <f t="shared" si="3"/>
        <v>n/a</v>
      </c>
      <c r="Y12" s="15">
        <f t="shared" si="4"/>
        <v>0</v>
      </c>
      <c r="Z12" s="15">
        <f t="shared" si="5"/>
        <v>-1.7803492013968025E-10</v>
      </c>
      <c r="AA12" s="15">
        <f t="shared" si="6"/>
        <v>-5.3446602699125378E-10</v>
      </c>
      <c r="AB12" s="15">
        <f t="shared" si="7"/>
        <v>1.579467667767176E-10</v>
      </c>
      <c r="AC12" s="15">
        <f t="shared" si="8"/>
        <v>6.2016503044048932E-10</v>
      </c>
      <c r="AD12" s="15">
        <f t="shared" si="9"/>
        <v>0</v>
      </c>
      <c r="AE12" s="15">
        <f t="shared" si="10"/>
        <v>-2.2204460492503131E-16</v>
      </c>
    </row>
    <row r="13" spans="1:31" s="5" customFormat="1" outlineLevel="1" x14ac:dyDescent="0.2">
      <c r="A13" s="19" t="s">
        <v>17</v>
      </c>
      <c r="B13" s="8"/>
      <c r="C13" s="24">
        <v>13592996030</v>
      </c>
      <c r="D13" s="24">
        <v>16680561170</v>
      </c>
      <c r="E13" s="24">
        <v>16021918860</v>
      </c>
      <c r="F13" s="24">
        <v>16297671980</v>
      </c>
      <c r="G13" s="24">
        <v>16102614210</v>
      </c>
      <c r="H13" s="24">
        <v>17581401830</v>
      </c>
      <c r="I13" s="24">
        <v>22821834120</v>
      </c>
      <c r="J13" s="24">
        <v>18644344990</v>
      </c>
      <c r="K13" s="24">
        <v>21395638800</v>
      </c>
      <c r="L13" s="9"/>
      <c r="M13" s="20" t="s">
        <v>32</v>
      </c>
      <c r="N13" s="20" t="s">
        <v>32</v>
      </c>
      <c r="O13" s="20">
        <v>16021918900</v>
      </c>
      <c r="P13" s="20">
        <v>16297672000</v>
      </c>
      <c r="Q13" s="20">
        <v>16102614200</v>
      </c>
      <c r="R13" s="20">
        <v>17581401800</v>
      </c>
      <c r="S13" s="20">
        <v>22821834100</v>
      </c>
      <c r="T13" s="20">
        <v>18644344990</v>
      </c>
      <c r="U13" s="20">
        <v>21395638799.999996</v>
      </c>
      <c r="V13" s="9"/>
      <c r="W13" s="15" t="str">
        <f t="shared" si="2"/>
        <v>n/a</v>
      </c>
      <c r="X13" s="15" t="str">
        <f t="shared" si="3"/>
        <v>n/a</v>
      </c>
      <c r="Y13" s="15">
        <f t="shared" si="4"/>
        <v>-2.4965798317566623E-9</v>
      </c>
      <c r="Z13" s="15">
        <f t="shared" si="5"/>
        <v>-1.2271691440801646E-9</v>
      </c>
      <c r="AA13" s="15">
        <f t="shared" si="6"/>
        <v>6.2101723763419159E-10</v>
      </c>
      <c r="AB13" s="15">
        <f t="shared" si="7"/>
        <v>1.7063486179580423E-9</v>
      </c>
      <c r="AC13" s="15">
        <f t="shared" si="8"/>
        <v>8.7635365630944762E-10</v>
      </c>
      <c r="AD13" s="15">
        <f t="shared" si="9"/>
        <v>0</v>
      </c>
      <c r="AE13" s="15">
        <f t="shared" si="10"/>
        <v>2.2204460492503131E-16</v>
      </c>
    </row>
    <row r="14" spans="1:31" s="5" customFormat="1" outlineLevel="1" x14ac:dyDescent="0.2">
      <c r="A14" s="19" t="s">
        <v>18</v>
      </c>
      <c r="B14" s="8"/>
      <c r="C14" s="24">
        <v>67383735010</v>
      </c>
      <c r="D14" s="24">
        <v>89750772370</v>
      </c>
      <c r="E14" s="24">
        <v>103530797740</v>
      </c>
      <c r="F14" s="24">
        <v>107529018360</v>
      </c>
      <c r="G14" s="24">
        <v>97790082650</v>
      </c>
      <c r="H14" s="24">
        <v>106085022790</v>
      </c>
      <c r="I14" s="24">
        <v>102783482790</v>
      </c>
      <c r="J14" s="24">
        <v>103094718810</v>
      </c>
      <c r="K14" s="24">
        <v>115806050180</v>
      </c>
      <c r="L14" s="9"/>
      <c r="M14" s="20" t="s">
        <v>32</v>
      </c>
      <c r="N14" s="20" t="s">
        <v>32</v>
      </c>
      <c r="O14" s="20">
        <v>103530797700</v>
      </c>
      <c r="P14" s="20">
        <v>107529018400</v>
      </c>
      <c r="Q14" s="20">
        <v>97790082700</v>
      </c>
      <c r="R14" s="20">
        <v>106085022800</v>
      </c>
      <c r="S14" s="20">
        <v>102783482800</v>
      </c>
      <c r="T14" s="20">
        <v>103094718810</v>
      </c>
      <c r="U14" s="20">
        <v>115806050179.99998</v>
      </c>
      <c r="V14" s="9"/>
      <c r="W14" s="15" t="str">
        <f>IF(OR(C14="n/a",M14="n/a"),"n/a",C14/M14-1)</f>
        <v>n/a</v>
      </c>
      <c r="X14" s="15" t="str">
        <f t="shared" si="3"/>
        <v>n/a</v>
      </c>
      <c r="Y14" s="15">
        <f t="shared" si="4"/>
        <v>3.8635850074797418E-10</v>
      </c>
      <c r="Z14" s="15">
        <f t="shared" si="5"/>
        <v>-3.719926588985345E-10</v>
      </c>
      <c r="AA14" s="15">
        <f t="shared" si="6"/>
        <v>-5.1129933620330803E-10</v>
      </c>
      <c r="AB14" s="15">
        <f t="shared" si="7"/>
        <v>-9.4264041017311229E-11</v>
      </c>
      <c r="AC14" s="15">
        <f t="shared" si="8"/>
        <v>-9.7291952272371418E-11</v>
      </c>
      <c r="AD14" s="15">
        <f t="shared" si="9"/>
        <v>0</v>
      </c>
      <c r="AE14" s="15">
        <f t="shared" si="10"/>
        <v>2.2204460492503131E-16</v>
      </c>
    </row>
    <row r="15" spans="1:31" s="5" customFormat="1" outlineLevel="1" x14ac:dyDescent="0.2">
      <c r="A15" s="19" t="s">
        <v>19</v>
      </c>
      <c r="B15" s="8"/>
      <c r="C15" s="24">
        <v>126352246540</v>
      </c>
      <c r="D15" s="24">
        <v>148060802860</v>
      </c>
      <c r="E15" s="24">
        <v>212559093920</v>
      </c>
      <c r="F15" s="24">
        <v>243634114570</v>
      </c>
      <c r="G15" s="24">
        <v>244168510100</v>
      </c>
      <c r="H15" s="24">
        <v>256176300950</v>
      </c>
      <c r="I15" s="24">
        <v>291731624260</v>
      </c>
      <c r="J15" s="24">
        <v>297379642600</v>
      </c>
      <c r="K15" s="24">
        <v>342469501090</v>
      </c>
      <c r="L15" s="9"/>
      <c r="M15" s="20" t="s">
        <v>32</v>
      </c>
      <c r="N15" s="20" t="s">
        <v>32</v>
      </c>
      <c r="O15" s="20">
        <v>212559093900</v>
      </c>
      <c r="P15" s="20">
        <v>243634114600</v>
      </c>
      <c r="Q15" s="20">
        <v>244168510100</v>
      </c>
      <c r="R15" s="20">
        <v>256176301000</v>
      </c>
      <c r="S15" s="20">
        <v>291731624300</v>
      </c>
      <c r="T15" s="20">
        <v>297379642600</v>
      </c>
      <c r="U15" s="20">
        <v>342469501090.00006</v>
      </c>
      <c r="V15" s="9"/>
      <c r="W15" s="15" t="str">
        <f t="shared" ref="W15:W16" si="11">IF(OR(C15="n/a",M15="n/a"),"n/a",C15/M15-1)</f>
        <v>n/a</v>
      </c>
      <c r="X15" s="15" t="str">
        <f t="shared" ref="X15:X16" si="12">IF(OR(D15="n/a",N15="n/a"),"n/a",D15/N15-1)</f>
        <v>n/a</v>
      </c>
      <c r="Y15" s="15">
        <f t="shared" ref="Y15:Y16" si="13">IF(OR(E15="n/a",O15="n/a"),"n/a",E15/O15-1)</f>
        <v>9.4091401336982017E-11</v>
      </c>
      <c r="Z15" s="15">
        <f t="shared" ref="Z15:Z16" si="14">IF(OR(F15="n/a",P15="n/a"),"n/a",F15/P15-1)</f>
        <v>-1.2313550179499089E-10</v>
      </c>
      <c r="AA15" s="15">
        <f t="shared" ref="AA15:AA16" si="15">IF(OR(G15="n/a",Q15="n/a"),"n/a",G15/Q15-1)</f>
        <v>0</v>
      </c>
      <c r="AB15" s="15">
        <f t="shared" ref="AB15:AB16" si="16">IF(OR(H15="n/a",R15="n/a"),"n/a",H15/R15-1)</f>
        <v>-1.9517809590752222E-10</v>
      </c>
      <c r="AC15" s="15">
        <f t="shared" si="8"/>
        <v>-1.3711232149660191E-10</v>
      </c>
      <c r="AD15" s="15">
        <f t="shared" si="9"/>
        <v>0</v>
      </c>
      <c r="AE15" s="15">
        <f t="shared" si="10"/>
        <v>-2.2204460492503131E-16</v>
      </c>
    </row>
    <row r="16" spans="1:31" s="5" customFormat="1" outlineLevel="1" x14ac:dyDescent="0.2">
      <c r="A16" s="19" t="s">
        <v>20</v>
      </c>
      <c r="B16" s="8"/>
      <c r="C16" s="24">
        <v>17919206210</v>
      </c>
      <c r="D16" s="24">
        <v>21472987920</v>
      </c>
      <c r="E16" s="24">
        <v>34295090120</v>
      </c>
      <c r="F16" s="24">
        <v>33942952790</v>
      </c>
      <c r="G16" s="24">
        <v>21649375510</v>
      </c>
      <c r="H16" s="24">
        <v>36803538750</v>
      </c>
      <c r="I16" s="24">
        <v>41919728760</v>
      </c>
      <c r="J16" s="24">
        <v>43217297530</v>
      </c>
      <c r="K16" s="24">
        <v>47004134080</v>
      </c>
      <c r="L16" s="9"/>
      <c r="M16" s="20" t="s">
        <v>32</v>
      </c>
      <c r="N16" s="20" t="s">
        <v>32</v>
      </c>
      <c r="O16" s="20">
        <v>34295090100</v>
      </c>
      <c r="P16" s="20">
        <v>33942952799.999996</v>
      </c>
      <c r="Q16" s="20">
        <v>21649375500</v>
      </c>
      <c r="R16" s="20">
        <v>36803538800</v>
      </c>
      <c r="S16" s="20">
        <v>41919728800</v>
      </c>
      <c r="T16" s="20">
        <v>43217297530</v>
      </c>
      <c r="U16" s="20">
        <v>47004134080</v>
      </c>
      <c r="V16" s="9"/>
      <c r="W16" s="15" t="str">
        <f t="shared" si="11"/>
        <v>n/a</v>
      </c>
      <c r="X16" s="15" t="str">
        <f t="shared" si="12"/>
        <v>n/a</v>
      </c>
      <c r="Y16" s="15">
        <f t="shared" si="13"/>
        <v>5.8317395357221358E-10</v>
      </c>
      <c r="Z16" s="15">
        <f t="shared" si="14"/>
        <v>-2.9461189043900049E-10</v>
      </c>
      <c r="AA16" s="15">
        <f t="shared" si="15"/>
        <v>4.6190717917227175E-10</v>
      </c>
      <c r="AB16" s="15">
        <f t="shared" si="16"/>
        <v>-1.3585650382452741E-9</v>
      </c>
      <c r="AC16" s="15">
        <f t="shared" si="8"/>
        <v>-9.5420460421991038E-10</v>
      </c>
      <c r="AD16" s="15">
        <f t="shared" si="9"/>
        <v>0</v>
      </c>
      <c r="AE16" s="15">
        <f t="shared" si="10"/>
        <v>0</v>
      </c>
    </row>
    <row r="17" spans="1:31" s="38" customFormat="1" x14ac:dyDescent="0.2">
      <c r="A17" s="40" t="s">
        <v>1</v>
      </c>
      <c r="B17" s="25"/>
      <c r="C17" s="26">
        <v>514598384590</v>
      </c>
      <c r="D17" s="26">
        <v>674118637680</v>
      </c>
      <c r="E17" s="26">
        <v>807534592090</v>
      </c>
      <c r="F17" s="26">
        <v>929108612900</v>
      </c>
      <c r="G17" s="26">
        <v>954316528340</v>
      </c>
      <c r="H17" s="26">
        <v>986509208780</v>
      </c>
      <c r="I17" s="26">
        <v>1006102185370</v>
      </c>
      <c r="J17" s="26">
        <v>1142890353960</v>
      </c>
      <c r="K17" s="26">
        <f>SUM(K6:K16)</f>
        <v>1235053437530</v>
      </c>
      <c r="L17" s="25"/>
      <c r="M17" s="25">
        <f>481.2*10^9</f>
        <v>481200000000</v>
      </c>
      <c r="N17" s="25">
        <f>1000*634734637.8</f>
        <v>634734637800</v>
      </c>
      <c r="O17" s="27">
        <v>810574523800</v>
      </c>
      <c r="P17" s="27">
        <v>929108613400</v>
      </c>
      <c r="Q17" s="27">
        <v>954316528500</v>
      </c>
      <c r="R17" s="27">
        <v>986509208900</v>
      </c>
      <c r="S17" s="27">
        <v>1006102185500</v>
      </c>
      <c r="T17" s="42">
        <v>1142890353960</v>
      </c>
      <c r="U17" s="42">
        <f>SUM(U6:U16)</f>
        <v>1235053437530</v>
      </c>
      <c r="V17" s="17"/>
      <c r="W17" s="16">
        <f t="shared" ref="W17" si="17">IF(OR(C17="n/a",M17="n/a"),"n/a",C17/M17-1)</f>
        <v>6.9406451766417243E-2</v>
      </c>
      <c r="X17" s="16">
        <f t="shared" ref="X17" si="18">IF(OR(D17="n/a",N17="n/a"),"n/a",D17/N17-1)</f>
        <v>6.2047976484323586E-2</v>
      </c>
      <c r="Y17" s="16">
        <f t="shared" ref="Y17" si="19">IF(OR(E17="n/a",O17="n/a"),"n/a",E17/O17-1)</f>
        <v>-3.7503420361013617E-3</v>
      </c>
      <c r="Z17" s="16">
        <f t="shared" ref="Z17" si="20">IF(OR(F17="n/a",P17="n/a"),"n/a",F17/P17-1)</f>
        <v>-5.381501910761699E-10</v>
      </c>
      <c r="AA17" s="16">
        <f t="shared" ref="AA17" si="21">IF(OR(G17="n/a",Q17="n/a"),"n/a",G17/Q17-1)</f>
        <v>-1.6765921984074339E-10</v>
      </c>
      <c r="AB17" s="16">
        <f t="shared" ref="AB17" si="22">IF(OR(H17="n/a",R17="n/a"),"n/a",H17/R17-1)</f>
        <v>-1.2164103058154296E-10</v>
      </c>
      <c r="AC17" s="16">
        <f t="shared" ref="AC17" si="23">IF(OR(I17="n/a",S17="n/a"),"n/a",I17/S17-1)</f>
        <v>-1.2921153036415944E-10</v>
      </c>
      <c r="AD17" s="16">
        <f t="shared" ref="AD17" si="24">IF(OR(J17="n/a",T17="n/a"),"n/a",J17/T17-1)</f>
        <v>0</v>
      </c>
      <c r="AE17" s="16">
        <f t="shared" ref="AE17" si="25">IF(OR(K17="n/a",U17="n/a"),"n/a",K17/U17-1)</f>
        <v>0</v>
      </c>
    </row>
    <row r="19" spans="1:31" ht="15.75" x14ac:dyDescent="0.25">
      <c r="A19" s="3" t="s">
        <v>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s="5" customFormat="1" x14ac:dyDescent="0.2">
      <c r="A20" s="12"/>
      <c r="B20" s="4"/>
      <c r="C20" s="55" t="s">
        <v>2</v>
      </c>
      <c r="D20" s="55"/>
      <c r="E20" s="55"/>
      <c r="F20" s="55"/>
      <c r="G20" s="55"/>
      <c r="H20" s="55"/>
      <c r="I20" s="55"/>
      <c r="J20" s="55"/>
      <c r="K20" s="55"/>
      <c r="L20" s="35"/>
      <c r="M20" s="55" t="s">
        <v>6</v>
      </c>
      <c r="N20" s="55"/>
      <c r="O20" s="55"/>
      <c r="P20" s="55"/>
      <c r="Q20" s="55"/>
      <c r="R20" s="55"/>
      <c r="S20" s="55"/>
      <c r="T20" s="55"/>
      <c r="U20" s="55"/>
      <c r="V20" s="35"/>
      <c r="W20" s="55" t="s">
        <v>3</v>
      </c>
      <c r="X20" s="55"/>
      <c r="Y20" s="55"/>
      <c r="Z20" s="55"/>
      <c r="AA20" s="55"/>
      <c r="AB20" s="55"/>
      <c r="AC20" s="55"/>
      <c r="AD20" s="55"/>
      <c r="AE20" s="55"/>
    </row>
    <row r="21" spans="1:31" s="5" customFormat="1" x14ac:dyDescent="0.2">
      <c r="A21" s="13" t="s">
        <v>8</v>
      </c>
      <c r="B21" s="6"/>
      <c r="C21" s="7">
        <v>2006</v>
      </c>
      <c r="D21" s="7">
        <v>2007</v>
      </c>
      <c r="E21" s="7">
        <v>2008</v>
      </c>
      <c r="F21" s="7">
        <v>2009</v>
      </c>
      <c r="G21" s="7">
        <v>2010</v>
      </c>
      <c r="H21" s="7">
        <v>2011</v>
      </c>
      <c r="I21" s="7">
        <v>2012</v>
      </c>
      <c r="J21" s="7">
        <v>2013</v>
      </c>
      <c r="K21" s="7">
        <v>2014</v>
      </c>
      <c r="L21" s="7"/>
      <c r="M21" s="7">
        <v>2006</v>
      </c>
      <c r="N21" s="7">
        <v>2007</v>
      </c>
      <c r="O21" s="7">
        <v>2008</v>
      </c>
      <c r="P21" s="7">
        <v>2009</v>
      </c>
      <c r="Q21" s="7">
        <v>2010</v>
      </c>
      <c r="R21" s="7">
        <v>2011</v>
      </c>
      <c r="S21" s="7">
        <v>2012</v>
      </c>
      <c r="T21" s="7">
        <v>2013</v>
      </c>
      <c r="U21" s="7">
        <v>2014</v>
      </c>
      <c r="V21" s="7"/>
      <c r="W21" s="7">
        <v>2006</v>
      </c>
      <c r="X21" s="7">
        <v>2007</v>
      </c>
      <c r="Y21" s="7">
        <v>2008</v>
      </c>
      <c r="Z21" s="7">
        <v>2009</v>
      </c>
      <c r="AA21" s="7">
        <v>2010</v>
      </c>
      <c r="AB21" s="7">
        <v>2011</v>
      </c>
      <c r="AC21" s="7">
        <v>2012</v>
      </c>
      <c r="AD21" s="7">
        <v>2013</v>
      </c>
      <c r="AE21" s="7">
        <v>2014</v>
      </c>
    </row>
    <row r="22" spans="1:31" s="5" customFormat="1" outlineLevel="1" x14ac:dyDescent="0.2">
      <c r="A22" s="19" t="s">
        <v>7</v>
      </c>
      <c r="B22" s="8"/>
      <c r="C22" s="45" t="s">
        <v>32</v>
      </c>
      <c r="D22" s="45" t="s">
        <v>32</v>
      </c>
      <c r="E22" s="45" t="s">
        <v>32</v>
      </c>
      <c r="F22" s="45" t="s">
        <v>32</v>
      </c>
      <c r="G22" s="45" t="s">
        <v>32</v>
      </c>
      <c r="H22" s="45" t="s">
        <v>32</v>
      </c>
      <c r="I22" s="45" t="s">
        <v>32</v>
      </c>
      <c r="J22" s="45" t="s">
        <v>32</v>
      </c>
      <c r="K22" s="45" t="s">
        <v>32</v>
      </c>
      <c r="L22" s="9"/>
      <c r="M22" s="20" t="s">
        <v>32</v>
      </c>
      <c r="N22" s="20" t="s">
        <v>32</v>
      </c>
      <c r="O22" s="20" t="s">
        <v>32</v>
      </c>
      <c r="P22" s="20">
        <v>18201507700</v>
      </c>
      <c r="Q22" s="20">
        <v>20741159504.299999</v>
      </c>
      <c r="R22" s="20">
        <v>23126622106</v>
      </c>
      <c r="S22" s="20">
        <v>23082051361.099998</v>
      </c>
      <c r="T22" s="20">
        <v>24529303598.799999</v>
      </c>
      <c r="U22" s="20" t="s">
        <v>32</v>
      </c>
      <c r="V22" s="9"/>
      <c r="W22" s="15" t="str">
        <f t="shared" ref="W22:W29" si="26">IF(OR(C22="n/a",M22="n/a"),"n/a",C22/M22-1)</f>
        <v>n/a</v>
      </c>
      <c r="X22" s="15" t="str">
        <f t="shared" ref="X22:X33" si="27">IF(OR(D22="n/a",N22="n/a"),"n/a",D22/N22-1)</f>
        <v>n/a</v>
      </c>
      <c r="Y22" s="15" t="str">
        <f t="shared" ref="Y22:Y33" si="28">IF(OR(E22="n/a",O22="n/a"),"n/a",E22/O22-1)</f>
        <v>n/a</v>
      </c>
      <c r="Z22" s="15" t="str">
        <f t="shared" ref="Z22:Z33" si="29">IF(OR(F22="n/a",P22="n/a"),"n/a",F22/P22-1)</f>
        <v>n/a</v>
      </c>
      <c r="AA22" s="15" t="str">
        <f t="shared" ref="AA22:AA33" si="30">IF(OR(G22="n/a",Q22="n/a"),"n/a",G22/Q22-1)</f>
        <v>n/a</v>
      </c>
      <c r="AB22" s="15" t="str">
        <f t="shared" ref="AB22:AB33" si="31">IF(OR(H22="n/a",R22="n/a"),"n/a",H22/R22-1)</f>
        <v>n/a</v>
      </c>
      <c r="AC22" s="15" t="str">
        <f t="shared" ref="AC22:AC33" si="32">IF(OR(I22="n/a",S22="n/a"),"n/a",I22/S22-1)</f>
        <v>n/a</v>
      </c>
      <c r="AD22" s="15" t="str">
        <f t="shared" ref="AD22:AD33" si="33">IF(OR(J22="n/a",T22="n/a"),"n/a",J22/T22-1)</f>
        <v>n/a</v>
      </c>
      <c r="AE22" s="15" t="str">
        <f t="shared" ref="AE22:AE24" si="34">IF(OR(K22="n/a",U22="n/a"),"n/a",K22/U22-1)</f>
        <v>n/a</v>
      </c>
    </row>
    <row r="23" spans="1:31" s="5" customFormat="1" outlineLevel="1" x14ac:dyDescent="0.2">
      <c r="A23" s="19" t="s">
        <v>11</v>
      </c>
      <c r="B23" s="8"/>
      <c r="C23" s="45" t="s">
        <v>32</v>
      </c>
      <c r="D23" s="45" t="s">
        <v>32</v>
      </c>
      <c r="E23" s="45" t="s">
        <v>32</v>
      </c>
      <c r="F23" s="45" t="s">
        <v>32</v>
      </c>
      <c r="G23" s="45" t="s">
        <v>32</v>
      </c>
      <c r="H23" s="45" t="s">
        <v>32</v>
      </c>
      <c r="I23" s="45" t="s">
        <v>32</v>
      </c>
      <c r="J23" s="45" t="s">
        <v>32</v>
      </c>
      <c r="K23" s="45" t="s">
        <v>32</v>
      </c>
      <c r="L23" s="9"/>
      <c r="M23" s="20" t="s">
        <v>32</v>
      </c>
      <c r="N23" s="20" t="s">
        <v>32</v>
      </c>
      <c r="O23" s="20" t="s">
        <v>32</v>
      </c>
      <c r="P23" s="20">
        <v>33473199.999999996</v>
      </c>
      <c r="Q23" s="20">
        <v>13677430</v>
      </c>
      <c r="R23" s="20">
        <v>39702374</v>
      </c>
      <c r="S23" s="20">
        <v>44494737.299999997</v>
      </c>
      <c r="T23" s="20">
        <v>42978800</v>
      </c>
      <c r="U23" s="20" t="s">
        <v>32</v>
      </c>
      <c r="V23" s="9"/>
      <c r="W23" s="15" t="str">
        <f t="shared" si="26"/>
        <v>n/a</v>
      </c>
      <c r="X23" s="15" t="str">
        <f t="shared" si="27"/>
        <v>n/a</v>
      </c>
      <c r="Y23" s="15" t="str">
        <f t="shared" si="28"/>
        <v>n/a</v>
      </c>
      <c r="Z23" s="15" t="str">
        <f t="shared" si="29"/>
        <v>n/a</v>
      </c>
      <c r="AA23" s="15" t="str">
        <f t="shared" si="30"/>
        <v>n/a</v>
      </c>
      <c r="AB23" s="15" t="str">
        <f t="shared" si="31"/>
        <v>n/a</v>
      </c>
      <c r="AC23" s="15" t="str">
        <f t="shared" si="32"/>
        <v>n/a</v>
      </c>
      <c r="AD23" s="15" t="str">
        <f t="shared" si="33"/>
        <v>n/a</v>
      </c>
      <c r="AE23" s="15" t="str">
        <f t="shared" si="34"/>
        <v>n/a</v>
      </c>
    </row>
    <row r="24" spans="1:31" s="5" customFormat="1" outlineLevel="1" x14ac:dyDescent="0.2">
      <c r="A24" s="19" t="s">
        <v>12</v>
      </c>
      <c r="B24" s="8"/>
      <c r="C24" s="45" t="s">
        <v>32</v>
      </c>
      <c r="D24" s="45" t="s">
        <v>32</v>
      </c>
      <c r="E24" s="45" t="s">
        <v>32</v>
      </c>
      <c r="F24" s="45" t="s">
        <v>32</v>
      </c>
      <c r="G24" s="45" t="s">
        <v>32</v>
      </c>
      <c r="H24" s="45" t="s">
        <v>32</v>
      </c>
      <c r="I24" s="45" t="s">
        <v>32</v>
      </c>
      <c r="J24" s="45" t="s">
        <v>32</v>
      </c>
      <c r="K24" s="45" t="s">
        <v>32</v>
      </c>
      <c r="L24" s="9"/>
      <c r="M24" s="20" t="s">
        <v>32</v>
      </c>
      <c r="N24" s="20" t="s">
        <v>32</v>
      </c>
      <c r="O24" s="20" t="s">
        <v>32</v>
      </c>
      <c r="P24" s="20">
        <v>18565500</v>
      </c>
      <c r="Q24" s="20">
        <v>1500000</v>
      </c>
      <c r="R24" s="20">
        <v>734000</v>
      </c>
      <c r="S24" s="20">
        <v>1750000</v>
      </c>
      <c r="T24" s="20">
        <v>755000</v>
      </c>
      <c r="U24" s="20" t="s">
        <v>32</v>
      </c>
      <c r="V24" s="9"/>
      <c r="W24" s="15" t="str">
        <f t="shared" si="26"/>
        <v>n/a</v>
      </c>
      <c r="X24" s="15" t="str">
        <f t="shared" si="27"/>
        <v>n/a</v>
      </c>
      <c r="Y24" s="15" t="str">
        <f t="shared" si="28"/>
        <v>n/a</v>
      </c>
      <c r="Z24" s="15" t="str">
        <f t="shared" si="29"/>
        <v>n/a</v>
      </c>
      <c r="AA24" s="15" t="str">
        <f t="shared" si="30"/>
        <v>n/a</v>
      </c>
      <c r="AB24" s="15" t="str">
        <f t="shared" si="31"/>
        <v>n/a</v>
      </c>
      <c r="AC24" s="15" t="str">
        <f t="shared" si="32"/>
        <v>n/a</v>
      </c>
      <c r="AD24" s="15" t="str">
        <f t="shared" si="33"/>
        <v>n/a</v>
      </c>
      <c r="AE24" s="15" t="str">
        <f t="shared" si="34"/>
        <v>n/a</v>
      </c>
    </row>
    <row r="25" spans="1:31" s="5" customFormat="1" outlineLevel="1" x14ac:dyDescent="0.2">
      <c r="A25" s="19" t="s">
        <v>13</v>
      </c>
      <c r="B25" s="8"/>
      <c r="C25" s="45" t="s">
        <v>32</v>
      </c>
      <c r="D25" s="45" t="s">
        <v>32</v>
      </c>
      <c r="E25" s="45" t="s">
        <v>32</v>
      </c>
      <c r="F25" s="45" t="s">
        <v>32</v>
      </c>
      <c r="G25" s="45" t="s">
        <v>32</v>
      </c>
      <c r="H25" s="45" t="s">
        <v>32</v>
      </c>
      <c r="I25" s="45" t="s">
        <v>32</v>
      </c>
      <c r="J25" s="45" t="s">
        <v>32</v>
      </c>
      <c r="K25" s="45" t="s">
        <v>32</v>
      </c>
      <c r="L25" s="9"/>
      <c r="M25" s="20" t="s">
        <v>32</v>
      </c>
      <c r="N25" s="20" t="s">
        <v>32</v>
      </c>
      <c r="O25" s="20" t="s">
        <v>32</v>
      </c>
      <c r="P25" s="20">
        <v>240721200</v>
      </c>
      <c r="Q25" s="20">
        <v>6494505158.5999994</v>
      </c>
      <c r="R25" s="20">
        <v>2220032921.0999904</v>
      </c>
      <c r="S25" s="20">
        <v>12968356223.5</v>
      </c>
      <c r="T25" s="20">
        <v>14249723483</v>
      </c>
      <c r="U25" s="20" t="s">
        <v>32</v>
      </c>
      <c r="V25" s="9"/>
      <c r="W25" s="15" t="str">
        <f t="shared" si="26"/>
        <v>n/a</v>
      </c>
      <c r="X25" s="15" t="str">
        <f t="shared" si="27"/>
        <v>n/a</v>
      </c>
      <c r="Y25" s="15" t="str">
        <f t="shared" si="28"/>
        <v>n/a</v>
      </c>
      <c r="Z25" s="15" t="str">
        <f t="shared" si="29"/>
        <v>n/a</v>
      </c>
      <c r="AA25" s="15" t="str">
        <f t="shared" si="30"/>
        <v>n/a</v>
      </c>
      <c r="AB25" s="15" t="str">
        <f t="shared" si="31"/>
        <v>n/a</v>
      </c>
      <c r="AC25" s="15" t="str">
        <f t="shared" si="32"/>
        <v>n/a</v>
      </c>
      <c r="AD25" s="15" t="str">
        <f t="shared" si="33"/>
        <v>n/a</v>
      </c>
      <c r="AE25" s="15" t="str">
        <f t="shared" ref="AE25:AE32" si="35">IF(OR(J25="n/a",T25="n/a"),"n/a",J25/T25-1)</f>
        <v>n/a</v>
      </c>
    </row>
    <row r="26" spans="1:31" s="5" customFormat="1" outlineLevel="1" x14ac:dyDescent="0.2">
      <c r="A26" s="19" t="s">
        <v>14</v>
      </c>
      <c r="B26" s="8"/>
      <c r="C26" s="45" t="s">
        <v>32</v>
      </c>
      <c r="D26" s="45" t="s">
        <v>32</v>
      </c>
      <c r="E26" s="45" t="s">
        <v>32</v>
      </c>
      <c r="F26" s="45" t="s">
        <v>32</v>
      </c>
      <c r="G26" s="45" t="s">
        <v>32</v>
      </c>
      <c r="H26" s="45" t="s">
        <v>32</v>
      </c>
      <c r="I26" s="45" t="s">
        <v>32</v>
      </c>
      <c r="J26" s="45" t="s">
        <v>32</v>
      </c>
      <c r="K26" s="45" t="s">
        <v>32</v>
      </c>
      <c r="L26" s="9"/>
      <c r="M26" s="20" t="s">
        <v>32</v>
      </c>
      <c r="N26" s="20" t="s">
        <v>32</v>
      </c>
      <c r="O26" s="20" t="s">
        <v>32</v>
      </c>
      <c r="P26" s="20">
        <v>6407209900</v>
      </c>
      <c r="Q26" s="20">
        <v>7709657345</v>
      </c>
      <c r="R26" s="20">
        <v>8233110040.3000002</v>
      </c>
      <c r="S26" s="20">
        <v>10193447046.599998</v>
      </c>
      <c r="T26" s="20">
        <v>10787970355</v>
      </c>
      <c r="U26" s="20" t="s">
        <v>32</v>
      </c>
      <c r="V26" s="9"/>
      <c r="W26" s="15" t="str">
        <f t="shared" si="26"/>
        <v>n/a</v>
      </c>
      <c r="X26" s="15" t="str">
        <f t="shared" si="27"/>
        <v>n/a</v>
      </c>
      <c r="Y26" s="15" t="str">
        <f t="shared" si="28"/>
        <v>n/a</v>
      </c>
      <c r="Z26" s="15" t="str">
        <f t="shared" si="29"/>
        <v>n/a</v>
      </c>
      <c r="AA26" s="15" t="str">
        <f t="shared" si="30"/>
        <v>n/a</v>
      </c>
      <c r="AB26" s="15" t="str">
        <f t="shared" si="31"/>
        <v>n/a</v>
      </c>
      <c r="AC26" s="15" t="str">
        <f t="shared" si="32"/>
        <v>n/a</v>
      </c>
      <c r="AD26" s="15" t="str">
        <f t="shared" si="33"/>
        <v>n/a</v>
      </c>
      <c r="AE26" s="15" t="str">
        <f t="shared" si="35"/>
        <v>n/a</v>
      </c>
    </row>
    <row r="27" spans="1:31" s="5" customFormat="1" outlineLevel="1" x14ac:dyDescent="0.2">
      <c r="A27" s="19" t="s">
        <v>15</v>
      </c>
      <c r="B27" s="8"/>
      <c r="C27" s="45" t="s">
        <v>32</v>
      </c>
      <c r="D27" s="45" t="s">
        <v>32</v>
      </c>
      <c r="E27" s="45" t="s">
        <v>32</v>
      </c>
      <c r="F27" s="45" t="s">
        <v>32</v>
      </c>
      <c r="G27" s="45" t="s">
        <v>32</v>
      </c>
      <c r="H27" s="45" t="s">
        <v>32</v>
      </c>
      <c r="I27" s="45" t="s">
        <v>32</v>
      </c>
      <c r="J27" s="45" t="s">
        <v>32</v>
      </c>
      <c r="K27" s="45" t="s">
        <v>32</v>
      </c>
      <c r="L27" s="9"/>
      <c r="M27" s="20" t="s">
        <v>32</v>
      </c>
      <c r="N27" s="20" t="s">
        <v>32</v>
      </c>
      <c r="O27" s="20" t="s">
        <v>32</v>
      </c>
      <c r="P27" s="20">
        <v>4345186000</v>
      </c>
      <c r="Q27" s="20">
        <v>9772274521.4000015</v>
      </c>
      <c r="R27" s="20">
        <v>10410819633.199999</v>
      </c>
      <c r="S27" s="20">
        <v>9552065759.8999996</v>
      </c>
      <c r="T27" s="20">
        <v>10043125378.6</v>
      </c>
      <c r="U27" s="20" t="s">
        <v>32</v>
      </c>
      <c r="V27" s="9"/>
      <c r="W27" s="15" t="str">
        <f t="shared" si="26"/>
        <v>n/a</v>
      </c>
      <c r="X27" s="15" t="str">
        <f t="shared" si="27"/>
        <v>n/a</v>
      </c>
      <c r="Y27" s="15" t="str">
        <f t="shared" si="28"/>
        <v>n/a</v>
      </c>
      <c r="Z27" s="15" t="str">
        <f t="shared" si="29"/>
        <v>n/a</v>
      </c>
      <c r="AA27" s="15" t="str">
        <f t="shared" si="30"/>
        <v>n/a</v>
      </c>
      <c r="AB27" s="15" t="str">
        <f t="shared" si="31"/>
        <v>n/a</v>
      </c>
      <c r="AC27" s="15" t="str">
        <f t="shared" si="32"/>
        <v>n/a</v>
      </c>
      <c r="AD27" s="15" t="str">
        <f t="shared" si="33"/>
        <v>n/a</v>
      </c>
      <c r="AE27" s="15" t="str">
        <f t="shared" si="35"/>
        <v>n/a</v>
      </c>
    </row>
    <row r="28" spans="1:31" s="5" customFormat="1" outlineLevel="1" x14ac:dyDescent="0.2">
      <c r="A28" s="19" t="s">
        <v>16</v>
      </c>
      <c r="B28" s="8"/>
      <c r="C28" s="45" t="s">
        <v>32</v>
      </c>
      <c r="D28" s="45" t="s">
        <v>32</v>
      </c>
      <c r="E28" s="45" t="s">
        <v>32</v>
      </c>
      <c r="F28" s="45" t="s">
        <v>32</v>
      </c>
      <c r="G28" s="45" t="s">
        <v>32</v>
      </c>
      <c r="H28" s="45" t="s">
        <v>32</v>
      </c>
      <c r="I28" s="45" t="s">
        <v>32</v>
      </c>
      <c r="J28" s="45" t="s">
        <v>32</v>
      </c>
      <c r="K28" s="45" t="s">
        <v>32</v>
      </c>
      <c r="L28" s="9"/>
      <c r="M28" s="20" t="s">
        <v>32</v>
      </c>
      <c r="N28" s="20" t="s">
        <v>32</v>
      </c>
      <c r="O28" s="20" t="s">
        <v>32</v>
      </c>
      <c r="P28" s="20">
        <v>143729300</v>
      </c>
      <c r="Q28" s="20">
        <v>358218535</v>
      </c>
      <c r="R28" s="20">
        <v>179011199</v>
      </c>
      <c r="S28" s="20">
        <v>302037907</v>
      </c>
      <c r="T28" s="20">
        <v>171374896</v>
      </c>
      <c r="U28" s="20" t="s">
        <v>32</v>
      </c>
      <c r="V28" s="9"/>
      <c r="W28" s="15" t="str">
        <f t="shared" si="26"/>
        <v>n/a</v>
      </c>
      <c r="X28" s="15" t="str">
        <f t="shared" si="27"/>
        <v>n/a</v>
      </c>
      <c r="Y28" s="15" t="str">
        <f t="shared" si="28"/>
        <v>n/a</v>
      </c>
      <c r="Z28" s="15" t="str">
        <f t="shared" si="29"/>
        <v>n/a</v>
      </c>
      <c r="AA28" s="15" t="str">
        <f t="shared" si="30"/>
        <v>n/a</v>
      </c>
      <c r="AB28" s="15" t="str">
        <f t="shared" si="31"/>
        <v>n/a</v>
      </c>
      <c r="AC28" s="15" t="str">
        <f t="shared" si="32"/>
        <v>n/a</v>
      </c>
      <c r="AD28" s="15" t="str">
        <f t="shared" si="33"/>
        <v>n/a</v>
      </c>
      <c r="AE28" s="15" t="str">
        <f t="shared" si="35"/>
        <v>n/a</v>
      </c>
    </row>
    <row r="29" spans="1:31" s="5" customFormat="1" outlineLevel="1" x14ac:dyDescent="0.2">
      <c r="A29" s="19" t="s">
        <v>17</v>
      </c>
      <c r="B29" s="8"/>
      <c r="C29" s="45" t="s">
        <v>32</v>
      </c>
      <c r="D29" s="45" t="s">
        <v>32</v>
      </c>
      <c r="E29" s="45" t="s">
        <v>32</v>
      </c>
      <c r="F29" s="45" t="s">
        <v>32</v>
      </c>
      <c r="G29" s="45" t="s">
        <v>32</v>
      </c>
      <c r="H29" s="45" t="s">
        <v>32</v>
      </c>
      <c r="I29" s="45" t="s">
        <v>32</v>
      </c>
      <c r="J29" s="45" t="s">
        <v>32</v>
      </c>
      <c r="K29" s="45" t="s">
        <v>32</v>
      </c>
      <c r="L29" s="9"/>
      <c r="M29" s="20" t="s">
        <v>32</v>
      </c>
      <c r="N29" s="20" t="s">
        <v>32</v>
      </c>
      <c r="O29" s="20" t="s">
        <v>32</v>
      </c>
      <c r="P29" s="20">
        <v>3868822400</v>
      </c>
      <c r="Q29" s="20">
        <v>5164987126.6000004</v>
      </c>
      <c r="R29" s="20">
        <v>11483108606.9</v>
      </c>
      <c r="S29" s="20">
        <v>6031293965.5</v>
      </c>
      <c r="T29" s="20">
        <v>6712705096.6999998</v>
      </c>
      <c r="U29" s="20" t="s">
        <v>32</v>
      </c>
      <c r="V29" s="9"/>
      <c r="W29" s="15" t="str">
        <f t="shared" si="26"/>
        <v>n/a</v>
      </c>
      <c r="X29" s="15" t="str">
        <f t="shared" si="27"/>
        <v>n/a</v>
      </c>
      <c r="Y29" s="15" t="str">
        <f t="shared" si="28"/>
        <v>n/a</v>
      </c>
      <c r="Z29" s="15" t="str">
        <f t="shared" si="29"/>
        <v>n/a</v>
      </c>
      <c r="AA29" s="15" t="str">
        <f t="shared" si="30"/>
        <v>n/a</v>
      </c>
      <c r="AB29" s="15" t="str">
        <f t="shared" si="31"/>
        <v>n/a</v>
      </c>
      <c r="AC29" s="15" t="str">
        <f t="shared" si="32"/>
        <v>n/a</v>
      </c>
      <c r="AD29" s="15" t="str">
        <f t="shared" si="33"/>
        <v>n/a</v>
      </c>
      <c r="AE29" s="15" t="str">
        <f t="shared" si="35"/>
        <v>n/a</v>
      </c>
    </row>
    <row r="30" spans="1:31" s="5" customFormat="1" outlineLevel="1" x14ac:dyDescent="0.2">
      <c r="A30" s="19" t="s">
        <v>18</v>
      </c>
      <c r="B30" s="8"/>
      <c r="C30" s="45" t="s">
        <v>32</v>
      </c>
      <c r="D30" s="45" t="s">
        <v>32</v>
      </c>
      <c r="E30" s="45" t="s">
        <v>32</v>
      </c>
      <c r="F30" s="45" t="s">
        <v>32</v>
      </c>
      <c r="G30" s="45" t="s">
        <v>32</v>
      </c>
      <c r="H30" s="45" t="s">
        <v>32</v>
      </c>
      <c r="I30" s="45" t="s">
        <v>32</v>
      </c>
      <c r="J30" s="45" t="s">
        <v>32</v>
      </c>
      <c r="K30" s="45" t="s">
        <v>32</v>
      </c>
      <c r="L30" s="9"/>
      <c r="M30" s="20" t="s">
        <v>32</v>
      </c>
      <c r="N30" s="20" t="s">
        <v>32</v>
      </c>
      <c r="O30" s="20" t="s">
        <v>32</v>
      </c>
      <c r="P30" s="20">
        <v>13641427800</v>
      </c>
      <c r="Q30" s="20">
        <v>29253066688.900002</v>
      </c>
      <c r="R30" s="20">
        <v>28985972087</v>
      </c>
      <c r="S30" s="20">
        <v>30643432498.599998</v>
      </c>
      <c r="T30" s="20">
        <v>31301775005.800003</v>
      </c>
      <c r="U30" s="20" t="s">
        <v>32</v>
      </c>
      <c r="V30" s="9"/>
      <c r="W30" s="15" t="str">
        <f>IF(OR(C30="n/a",M30="n/a"),"n/a",C30/M30-1)</f>
        <v>n/a</v>
      </c>
      <c r="X30" s="15" t="str">
        <f t="shared" si="27"/>
        <v>n/a</v>
      </c>
      <c r="Y30" s="15" t="str">
        <f t="shared" si="28"/>
        <v>n/a</v>
      </c>
      <c r="Z30" s="15" t="str">
        <f t="shared" si="29"/>
        <v>n/a</v>
      </c>
      <c r="AA30" s="15" t="str">
        <f t="shared" si="30"/>
        <v>n/a</v>
      </c>
      <c r="AB30" s="15" t="str">
        <f t="shared" si="31"/>
        <v>n/a</v>
      </c>
      <c r="AC30" s="15" t="str">
        <f t="shared" si="32"/>
        <v>n/a</v>
      </c>
      <c r="AD30" s="15" t="str">
        <f t="shared" si="33"/>
        <v>n/a</v>
      </c>
      <c r="AE30" s="15" t="str">
        <f t="shared" si="35"/>
        <v>n/a</v>
      </c>
    </row>
    <row r="31" spans="1:31" s="5" customFormat="1" outlineLevel="1" x14ac:dyDescent="0.2">
      <c r="A31" s="19" t="s">
        <v>19</v>
      </c>
      <c r="B31" s="8"/>
      <c r="C31" s="45" t="s">
        <v>32</v>
      </c>
      <c r="D31" s="45" t="s">
        <v>32</v>
      </c>
      <c r="E31" s="45" t="s">
        <v>32</v>
      </c>
      <c r="F31" s="45" t="s">
        <v>32</v>
      </c>
      <c r="G31" s="45" t="s">
        <v>32</v>
      </c>
      <c r="H31" s="45" t="s">
        <v>32</v>
      </c>
      <c r="I31" s="45" t="s">
        <v>32</v>
      </c>
      <c r="J31" s="45" t="s">
        <v>32</v>
      </c>
      <c r="K31" s="45" t="s">
        <v>32</v>
      </c>
      <c r="L31" s="9"/>
      <c r="M31" s="20" t="s">
        <v>32</v>
      </c>
      <c r="N31" s="20" t="s">
        <v>32</v>
      </c>
      <c r="O31" s="20" t="s">
        <v>32</v>
      </c>
      <c r="P31" s="20">
        <v>1739971200</v>
      </c>
      <c r="Q31" s="20">
        <v>2106436376.0000002</v>
      </c>
      <c r="R31" s="20">
        <v>2160083221</v>
      </c>
      <c r="S31" s="20">
        <v>2662060332.8000002</v>
      </c>
      <c r="T31" s="20">
        <v>3556679089.5999999</v>
      </c>
      <c r="U31" s="20" t="s">
        <v>32</v>
      </c>
      <c r="V31" s="9"/>
      <c r="W31" s="15" t="str">
        <f t="shared" ref="W31:W33" si="36">IF(OR(C31="n/a",M31="n/a"),"n/a",C31/M31-1)</f>
        <v>n/a</v>
      </c>
      <c r="X31" s="15" t="str">
        <f t="shared" si="27"/>
        <v>n/a</v>
      </c>
      <c r="Y31" s="15" t="str">
        <f t="shared" si="28"/>
        <v>n/a</v>
      </c>
      <c r="Z31" s="15" t="str">
        <f t="shared" si="29"/>
        <v>n/a</v>
      </c>
      <c r="AA31" s="15" t="str">
        <f t="shared" si="30"/>
        <v>n/a</v>
      </c>
      <c r="AB31" s="15" t="str">
        <f t="shared" si="31"/>
        <v>n/a</v>
      </c>
      <c r="AC31" s="15" t="str">
        <f t="shared" si="32"/>
        <v>n/a</v>
      </c>
      <c r="AD31" s="15" t="str">
        <f t="shared" si="33"/>
        <v>n/a</v>
      </c>
      <c r="AE31" s="15" t="str">
        <f t="shared" si="35"/>
        <v>n/a</v>
      </c>
    </row>
    <row r="32" spans="1:31" s="5" customFormat="1" outlineLevel="1" x14ac:dyDescent="0.2">
      <c r="A32" s="19" t="s">
        <v>20</v>
      </c>
      <c r="B32" s="8"/>
      <c r="C32" s="45" t="s">
        <v>32</v>
      </c>
      <c r="D32" s="45" t="s">
        <v>32</v>
      </c>
      <c r="E32" s="45" t="s">
        <v>32</v>
      </c>
      <c r="F32" s="45" t="s">
        <v>32</v>
      </c>
      <c r="G32" s="45" t="s">
        <v>32</v>
      </c>
      <c r="H32" s="45" t="s">
        <v>32</v>
      </c>
      <c r="I32" s="45" t="s">
        <v>32</v>
      </c>
      <c r="J32" s="45" t="s">
        <v>32</v>
      </c>
      <c r="K32" s="45" t="s">
        <v>32</v>
      </c>
      <c r="L32" s="9"/>
      <c r="M32" s="20" t="s">
        <v>32</v>
      </c>
      <c r="N32" s="20" t="s">
        <v>32</v>
      </c>
      <c r="O32" s="20" t="s">
        <v>32</v>
      </c>
      <c r="P32" s="20">
        <v>717382300</v>
      </c>
      <c r="Q32" s="20">
        <v>1008327431</v>
      </c>
      <c r="R32" s="20">
        <v>2273410248.0999999</v>
      </c>
      <c r="S32" s="20">
        <v>1973948669.9000001</v>
      </c>
      <c r="T32" s="20">
        <v>1733717109</v>
      </c>
      <c r="U32" s="20" t="s">
        <v>32</v>
      </c>
      <c r="V32" s="9"/>
      <c r="W32" s="15" t="str">
        <f t="shared" si="36"/>
        <v>n/a</v>
      </c>
      <c r="X32" s="15" t="str">
        <f t="shared" si="27"/>
        <v>n/a</v>
      </c>
      <c r="Y32" s="15" t="str">
        <f t="shared" si="28"/>
        <v>n/a</v>
      </c>
      <c r="Z32" s="15" t="str">
        <f t="shared" si="29"/>
        <v>n/a</v>
      </c>
      <c r="AA32" s="15" t="str">
        <f t="shared" si="30"/>
        <v>n/a</v>
      </c>
      <c r="AB32" s="15" t="str">
        <f t="shared" si="31"/>
        <v>n/a</v>
      </c>
      <c r="AC32" s="15" t="str">
        <f t="shared" si="32"/>
        <v>n/a</v>
      </c>
      <c r="AD32" s="15" t="str">
        <f t="shared" si="33"/>
        <v>n/a</v>
      </c>
      <c r="AE32" s="15" t="str">
        <f t="shared" si="35"/>
        <v>n/a</v>
      </c>
    </row>
    <row r="33" spans="1:31" s="38" customFormat="1" x14ac:dyDescent="0.2">
      <c r="A33" s="40" t="s">
        <v>1</v>
      </c>
      <c r="B33" s="25"/>
      <c r="C33" s="18" t="s">
        <v>32</v>
      </c>
      <c r="D33" s="18" t="s">
        <v>32</v>
      </c>
      <c r="E33" s="18" t="s">
        <v>32</v>
      </c>
      <c r="F33" s="18" t="s">
        <v>32</v>
      </c>
      <c r="G33" s="18" t="s">
        <v>32</v>
      </c>
      <c r="H33" s="18" t="s">
        <v>32</v>
      </c>
      <c r="I33" s="18" t="s">
        <v>32</v>
      </c>
      <c r="J33" s="18" t="s">
        <v>32</v>
      </c>
      <c r="K33" s="18" t="s">
        <v>32</v>
      </c>
      <c r="L33" s="25"/>
      <c r="M33" s="25">
        <v>39552776200</v>
      </c>
      <c r="N33" s="25">
        <v>53647016100</v>
      </c>
      <c r="O33" s="27">
        <v>55643719800</v>
      </c>
      <c r="P33" s="27">
        <v>49357996400</v>
      </c>
      <c r="Q33" s="27">
        <v>82623810170</v>
      </c>
      <c r="R33" s="27">
        <v>89112606436.600006</v>
      </c>
      <c r="S33" s="27">
        <v>97454938502.200012</v>
      </c>
      <c r="T33" s="27">
        <v>103130107812.5</v>
      </c>
      <c r="U33" s="25" t="s">
        <v>32</v>
      </c>
      <c r="V33" s="17"/>
      <c r="W33" s="16" t="str">
        <f t="shared" si="36"/>
        <v>n/a</v>
      </c>
      <c r="X33" s="16" t="str">
        <f t="shared" si="27"/>
        <v>n/a</v>
      </c>
      <c r="Y33" s="16" t="str">
        <f t="shared" si="28"/>
        <v>n/a</v>
      </c>
      <c r="Z33" s="16" t="str">
        <f t="shared" si="29"/>
        <v>n/a</v>
      </c>
      <c r="AA33" s="16" t="str">
        <f t="shared" si="30"/>
        <v>n/a</v>
      </c>
      <c r="AB33" s="16" t="str">
        <f t="shared" si="31"/>
        <v>n/a</v>
      </c>
      <c r="AC33" s="16" t="str">
        <f t="shared" si="32"/>
        <v>n/a</v>
      </c>
      <c r="AD33" s="16" t="str">
        <f t="shared" si="33"/>
        <v>n/a</v>
      </c>
      <c r="AE33" s="16" t="str">
        <f t="shared" ref="AE33" si="37">IF(OR(K33="n/a",U33="n/a"),"n/a",K33/U33-1)</f>
        <v>n/a</v>
      </c>
    </row>
    <row r="35" spans="1:31" x14ac:dyDescent="0.2">
      <c r="D35" s="39"/>
      <c r="E35" s="41"/>
      <c r="J35" s="39"/>
      <c r="K35" s="39"/>
      <c r="T35" s="41"/>
      <c r="U35" s="41"/>
    </row>
    <row r="36" spans="1:31" x14ac:dyDescent="0.2">
      <c r="C36" s="39"/>
      <c r="D36" s="41"/>
      <c r="E36" s="39"/>
      <c r="F36" s="24"/>
      <c r="G36" s="39"/>
      <c r="H36" s="39"/>
      <c r="I36" s="39"/>
      <c r="J36" s="39"/>
      <c r="K36" s="39"/>
      <c r="T36" s="41"/>
      <c r="U36" s="41"/>
    </row>
    <row r="37" spans="1:31" x14ac:dyDescent="0.2">
      <c r="E37" s="39"/>
      <c r="F37" s="39"/>
      <c r="G37" s="39"/>
      <c r="H37" s="39"/>
      <c r="I37" s="39"/>
      <c r="J37" s="39"/>
      <c r="K37" s="39"/>
      <c r="T37" s="41"/>
      <c r="U37" s="41"/>
    </row>
    <row r="38" spans="1:31" x14ac:dyDescent="0.2">
      <c r="E38" s="39"/>
      <c r="F38" s="39"/>
      <c r="G38" s="39"/>
      <c r="H38" s="24"/>
      <c r="I38" s="24"/>
      <c r="J38" s="39"/>
      <c r="K38" s="39"/>
      <c r="T38" s="41"/>
      <c r="U38" s="41"/>
    </row>
    <row r="39" spans="1:31" x14ac:dyDescent="0.2">
      <c r="E39" s="39"/>
      <c r="F39" s="39"/>
      <c r="G39" s="39"/>
      <c r="H39" s="24"/>
      <c r="I39" s="24"/>
      <c r="J39" s="39"/>
      <c r="K39" s="39"/>
      <c r="T39" s="41"/>
      <c r="U39" s="41"/>
    </row>
    <row r="40" spans="1:31" x14ac:dyDescent="0.2">
      <c r="E40" s="39"/>
      <c r="F40" s="39"/>
      <c r="G40" s="39"/>
      <c r="H40" s="24"/>
      <c r="I40" s="24"/>
      <c r="J40" s="39"/>
      <c r="K40" s="39"/>
      <c r="T40" s="41"/>
      <c r="U40" s="41"/>
    </row>
    <row r="41" spans="1:31" x14ac:dyDescent="0.2">
      <c r="E41" s="39"/>
      <c r="F41" s="39"/>
      <c r="G41" s="39"/>
      <c r="H41" s="24"/>
      <c r="I41" s="24"/>
      <c r="J41" s="39"/>
      <c r="K41" s="39"/>
      <c r="T41" s="41"/>
      <c r="U41" s="41"/>
    </row>
    <row r="42" spans="1:31" x14ac:dyDescent="0.2">
      <c r="E42" s="39"/>
      <c r="F42" s="39"/>
      <c r="G42" s="39"/>
      <c r="H42" s="24"/>
      <c r="I42" s="24"/>
      <c r="J42" s="39"/>
      <c r="K42" s="39"/>
      <c r="T42" s="41"/>
      <c r="U42" s="41"/>
    </row>
    <row r="43" spans="1:31" x14ac:dyDescent="0.2">
      <c r="E43" s="39"/>
      <c r="F43" s="39"/>
      <c r="G43" s="39"/>
      <c r="H43" s="24"/>
      <c r="I43" s="24"/>
      <c r="J43" s="39"/>
      <c r="K43" s="39"/>
      <c r="T43" s="41"/>
      <c r="U43" s="41"/>
    </row>
    <row r="44" spans="1:31" x14ac:dyDescent="0.2">
      <c r="E44" s="39"/>
      <c r="F44" s="39"/>
      <c r="G44" s="39"/>
      <c r="H44" s="24"/>
      <c r="I44" s="24"/>
      <c r="J44" s="39"/>
      <c r="K44" s="39"/>
      <c r="T44" s="41"/>
      <c r="U44" s="41"/>
    </row>
    <row r="45" spans="1:31" x14ac:dyDescent="0.2">
      <c r="E45" s="39"/>
      <c r="F45" s="39"/>
      <c r="G45" s="39"/>
      <c r="H45" s="24"/>
      <c r="I45" s="24"/>
      <c r="J45" s="39"/>
      <c r="K45" s="39"/>
      <c r="T45" s="41"/>
      <c r="U45" s="41"/>
    </row>
    <row r="46" spans="1:31" x14ac:dyDescent="0.2">
      <c r="E46" s="39"/>
      <c r="F46" s="39"/>
      <c r="G46" s="39"/>
      <c r="H46" s="24"/>
      <c r="I46" s="24"/>
      <c r="T46" s="41"/>
      <c r="U46" s="41"/>
    </row>
    <row r="47" spans="1:31" x14ac:dyDescent="0.2">
      <c r="H47" s="24"/>
      <c r="I47" s="24"/>
      <c r="J47" s="39"/>
      <c r="K47" s="39"/>
    </row>
    <row r="48" spans="1:31" x14ac:dyDescent="0.2">
      <c r="E48" s="39"/>
      <c r="F48" s="39"/>
      <c r="G48" s="39"/>
      <c r="H48" s="24"/>
      <c r="I48" s="24"/>
    </row>
    <row r="49" spans="8:9" x14ac:dyDescent="0.2">
      <c r="H49" s="24"/>
      <c r="I49" s="24"/>
    </row>
    <row r="50" spans="8:9" x14ac:dyDescent="0.2">
      <c r="H50" s="24"/>
      <c r="I50" s="24"/>
    </row>
  </sheetData>
  <sheetProtection selectLockedCells="1" selectUnlockedCells="1"/>
  <mergeCells count="7">
    <mergeCell ref="A1:AE1"/>
    <mergeCell ref="M4:U4"/>
    <mergeCell ref="M20:U20"/>
    <mergeCell ref="C20:K20"/>
    <mergeCell ref="C4:K4"/>
    <mergeCell ref="W4:AE4"/>
    <mergeCell ref="W20:AE20"/>
  </mergeCells>
  <conditionalFormatting sqref="W6:AE17">
    <cfRule type="expression" dxfId="7" priority="19" stopIfTrue="1">
      <formula>ABS(W6)&gt;0.1</formula>
    </cfRule>
    <cfRule type="expression" dxfId="6" priority="20" stopIfTrue="1">
      <formula>ABS(W6)&gt;0.02</formula>
    </cfRule>
  </conditionalFormatting>
  <conditionalFormatting sqref="W6:AE17">
    <cfRule type="expression" dxfId="5" priority="18" stopIfTrue="1">
      <formula>ABS(W6)&lt;0.02</formula>
    </cfRule>
  </conditionalFormatting>
  <conditionalFormatting sqref="W6:AE17">
    <cfRule type="expression" dxfId="4" priority="17" stopIfTrue="1">
      <formula>ERROR.TYPE(W6)=2</formula>
    </cfRule>
  </conditionalFormatting>
  <conditionalFormatting sqref="W22:AE33">
    <cfRule type="expression" dxfId="3" priority="3" stopIfTrue="1">
      <formula>ABS(W22)&gt;0.1</formula>
    </cfRule>
    <cfRule type="expression" dxfId="2" priority="4" stopIfTrue="1">
      <formula>ABS(W22)&gt;0.02</formula>
    </cfRule>
  </conditionalFormatting>
  <conditionalFormatting sqref="W22:AE33">
    <cfRule type="expression" dxfId="1" priority="2" stopIfTrue="1">
      <formula>ABS(W22)&lt;0.02</formula>
    </cfRule>
  </conditionalFormatting>
  <conditionalFormatting sqref="W22:AE33">
    <cfRule type="expression" dxfId="0" priority="1" stopIfTrue="1">
      <formula>ERROR.TYPE(W22)=2</formula>
    </cfRule>
  </conditionalFormatting>
  <pageMargins left="0.7" right="0.7" top="0.75" bottom="0.75" header="0.51180555555555551" footer="0.51180555555555551"/>
  <pageSetup firstPageNumber="0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By Economic Classification</vt:lpstr>
      <vt:lpstr>By Functional Classification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Kheyfets</dc:creator>
  <cp:lastModifiedBy>Irina Capita</cp:lastModifiedBy>
  <dcterms:created xsi:type="dcterms:W3CDTF">2010-08-31T16:44:40Z</dcterms:created>
  <dcterms:modified xsi:type="dcterms:W3CDTF">2015-06-24T18:39:57Z</dcterms:modified>
</cp:coreProperties>
</file>